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sh.umarov\Desktop\Шерзод 2026\1-кв-л\"/>
    </mc:Choice>
  </mc:AlternateContent>
  <xr:revisionPtr revIDLastSave="0" documentId="8_{3290EE84-4FBF-4793-A470-3E21D5E12177}" xr6:coauthVersionLast="44" xr6:coauthVersionMax="44" xr10:uidLastSave="{00000000-0000-0000-0000-000000000000}"/>
  <bookViews>
    <workbookView xWindow="-120" yWindow="-120" windowWidth="29040" windowHeight="15840" tabRatio="860" xr2:uid="{00000000-000D-0000-FFFF-FFFF00000000}"/>
  </bookViews>
  <sheets>
    <sheet name="1-илова" sheetId="9" r:id="rId1"/>
    <sheet name="2-илова" sheetId="11" r:id="rId2"/>
    <sheet name="3-илова" sheetId="1" r:id="rId3"/>
    <sheet name="4-илова " sheetId="4" r:id="rId4"/>
    <sheet name="5-илова" sheetId="7" r:id="rId5"/>
    <sheet name="6-илова " sheetId="25" r:id="rId6"/>
    <sheet name="8-илова " sheetId="18" r:id="rId7"/>
    <sheet name="1-шакл (Баланс)" sheetId="26" r:id="rId8"/>
    <sheet name="2-шакл" sheetId="27" r:id="rId9"/>
    <sheet name="2-РЖ" sheetId="28" r:id="rId10"/>
    <sheet name="2-БММЖ" sheetId="29" r:id="rId11"/>
    <sheet name="ДтКТ маълумот" sheetId="30" r:id="rId12"/>
    <sheet name="ГТК" sheetId="23" state="hidden" r:id="rId13"/>
  </sheets>
  <externalReferences>
    <externalReference r:id="rId14"/>
    <externalReference r:id="rId15"/>
  </externalReferences>
  <definedNames>
    <definedName name="_xlnm._FilterDatabase" localSheetId="3" hidden="1">'4-илова '!$A$4:$Y$11</definedName>
    <definedName name="_xlnm._FilterDatabase" localSheetId="4" hidden="1">'5-илова'!$A$5:$T$87</definedName>
    <definedName name="_xlnm._FilterDatabase" localSheetId="5" hidden="1">'6-илова '!$A$5:$M$10</definedName>
    <definedName name="ChapterCode">#REF!</definedName>
    <definedName name="CurrencyCourse">#REF!</definedName>
    <definedName name="FinancingLevel">#REF!</definedName>
    <definedName name="FunctionalItem">#REF!</definedName>
    <definedName name="HeaderOrganization">#REF!</definedName>
    <definedName name="Import2">#REF!</definedName>
    <definedName name="ImportRow">#REF!</definedName>
    <definedName name="ImportRowAct">'[1]Фактические расходы'!#REF!</definedName>
    <definedName name="ImportRowActTotal">'[1]Фактические расходы'!#REF!</definedName>
    <definedName name="ImportRowCash">'[1]Кассовые расходы'!#REF!</definedName>
    <definedName name="ImportRowCashTotal">'[1]Кассовые расходы'!#REF!</definedName>
    <definedName name="ImportRowPage1">#REF!</definedName>
    <definedName name="ImportRowPage1Total">#REF!</definedName>
    <definedName name="ImportRowPage2">[2]КРЕДИТОРСКАЯ!#REF!</definedName>
    <definedName name="ImportRowPage2Total">[2]КРЕДИТОРСКАЯ!#REF!</definedName>
    <definedName name="ImportRowRest">#REF!</definedName>
    <definedName name="ImportRowTotal">#REF!</definedName>
    <definedName name="ImportRowTotalAct">'[1]Фактические расходы'!#REF!</definedName>
    <definedName name="OnDate">#REF!</definedName>
    <definedName name="Organization">#REF!</definedName>
    <definedName name="Period">#REF!</definedName>
    <definedName name="R_157">#REF!</definedName>
    <definedName name="R_159">#REF!</definedName>
    <definedName name="R_160">#REF!</definedName>
    <definedName name="R_161">#REF!</definedName>
    <definedName name="R_162">#REF!</definedName>
    <definedName name="R_163">#REF!</definedName>
    <definedName name="R_164">#REF!</definedName>
    <definedName name="R_165">#REF!</definedName>
    <definedName name="R_166">#REF!</definedName>
    <definedName name="R_167">#REF!</definedName>
    <definedName name="R_168">#REF!</definedName>
    <definedName name="R_169">#REF!</definedName>
    <definedName name="SettlementCode">#REF!</definedName>
    <definedName name="Type">#REF!</definedName>
    <definedName name="_xlnm.Print_Titles" localSheetId="1">'2-илова'!#REF!</definedName>
    <definedName name="_xlnm.Print_Titles" localSheetId="3">'4-илова '!$4:$4</definedName>
    <definedName name="_xlnm.Print_Titles" localSheetId="4">'5-илова'!$7:$7</definedName>
    <definedName name="_xlnm.Print_Titles" localSheetId="5">'6-илова '!$5:$5</definedName>
    <definedName name="_xlnm.Print_Area" localSheetId="1">'2-илова'!$A$1:$J$13</definedName>
    <definedName name="_xlnm.Print_Area" localSheetId="4">'5-илова'!$A$1:$M$31</definedName>
    <definedName name="_xlnm.Print_Area" localSheetId="5">'6-илова '!$A$1:$H$12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3" i="9" l="1"/>
  <c r="F12" i="9"/>
  <c r="E14" i="9"/>
  <c r="D14" i="9"/>
  <c r="F29" i="29"/>
  <c r="E29" i="29"/>
  <c r="F21" i="28"/>
  <c r="F13" i="28"/>
  <c r="M89" i="7"/>
  <c r="Q79" i="7" l="1"/>
  <c r="M79" i="7" l="1"/>
  <c r="M78" i="7"/>
  <c r="M77" i="7"/>
  <c r="M76" i="7"/>
  <c r="M98" i="7"/>
  <c r="M75" i="7"/>
  <c r="Q75" i="7" s="1"/>
  <c r="M74" i="7"/>
  <c r="Q74" i="7" s="1"/>
  <c r="Q73" i="7"/>
  <c r="M72" i="7"/>
  <c r="Q72" i="7" s="1"/>
  <c r="M71" i="7"/>
  <c r="M70" i="7"/>
  <c r="Q70" i="7" s="1"/>
  <c r="M69" i="7"/>
  <c r="Q69" i="7" s="1"/>
  <c r="M68" i="7"/>
  <c r="Q68" i="7" s="1"/>
  <c r="M67" i="7"/>
  <c r="Q67" i="7" s="1"/>
  <c r="M66" i="7"/>
  <c r="Q66" i="7" s="1"/>
  <c r="M65" i="7"/>
  <c r="Q65" i="7" s="1"/>
  <c r="M64" i="7"/>
  <c r="Q64" i="7" s="1"/>
  <c r="M63" i="7"/>
  <c r="Q63" i="7" s="1"/>
  <c r="M62" i="7"/>
  <c r="M61" i="7"/>
  <c r="Q61" i="7" s="1"/>
  <c r="M60" i="7"/>
  <c r="Q60" i="7" s="1"/>
  <c r="M59" i="7"/>
  <c r="Q59" i="7"/>
  <c r="A79" i="7"/>
  <c r="A78" i="7"/>
  <c r="A77" i="7"/>
  <c r="A76" i="7"/>
  <c r="A75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T79" i="7"/>
  <c r="S79" i="7"/>
  <c r="P79" i="7"/>
  <c r="T78" i="7"/>
  <c r="S78" i="7"/>
  <c r="Q78" i="7"/>
  <c r="P78" i="7"/>
  <c r="T77" i="7"/>
  <c r="S77" i="7"/>
  <c r="Q77" i="7"/>
  <c r="P77" i="7"/>
  <c r="T76" i="7"/>
  <c r="S76" i="7"/>
  <c r="Q76" i="7"/>
  <c r="P76" i="7"/>
  <c r="T75" i="7"/>
  <c r="S75" i="7"/>
  <c r="P75" i="7"/>
  <c r="T74" i="7"/>
  <c r="S74" i="7"/>
  <c r="P74" i="7"/>
  <c r="T73" i="7"/>
  <c r="S73" i="7"/>
  <c r="P73" i="7"/>
  <c r="T72" i="7"/>
  <c r="S72" i="7"/>
  <c r="P72" i="7"/>
  <c r="T71" i="7"/>
  <c r="S71" i="7"/>
  <c r="Q71" i="7"/>
  <c r="P71" i="7"/>
  <c r="T70" i="7"/>
  <c r="S70" i="7"/>
  <c r="P70" i="7"/>
  <c r="S69" i="7"/>
  <c r="P69" i="7"/>
  <c r="T68" i="7"/>
  <c r="S68" i="7"/>
  <c r="P68" i="7"/>
  <c r="T67" i="7"/>
  <c r="S67" i="7"/>
  <c r="P67" i="7"/>
  <c r="T66" i="7"/>
  <c r="S66" i="7"/>
  <c r="P66" i="7"/>
  <c r="T65" i="7"/>
  <c r="S65" i="7"/>
  <c r="P65" i="7"/>
  <c r="T64" i="7"/>
  <c r="S64" i="7"/>
  <c r="P64" i="7"/>
  <c r="T63" i="7"/>
  <c r="S63" i="7"/>
  <c r="P63" i="7"/>
  <c r="T62" i="7"/>
  <c r="Q62" i="7"/>
  <c r="P62" i="7"/>
  <c r="T61" i="7"/>
  <c r="S61" i="7"/>
  <c r="P61" i="7"/>
  <c r="T60" i="7"/>
  <c r="S60" i="7"/>
  <c r="P60" i="7"/>
  <c r="T59" i="7"/>
  <c r="S59" i="7"/>
  <c r="P59" i="7"/>
  <c r="T69" i="7" l="1"/>
  <c r="Q46" i="7"/>
  <c r="P46" i="7"/>
  <c r="M46" i="7"/>
  <c r="T46" i="7" s="1"/>
  <c r="T58" i="7"/>
  <c r="S58" i="7"/>
  <c r="P58" i="7"/>
  <c r="T57" i="7"/>
  <c r="S57" i="7"/>
  <c r="P57" i="7"/>
  <c r="T56" i="7"/>
  <c r="S56" i="7"/>
  <c r="P56" i="7"/>
  <c r="T55" i="7"/>
  <c r="S55" i="7"/>
  <c r="P55" i="7"/>
  <c r="T54" i="7"/>
  <c r="S54" i="7"/>
  <c r="P54" i="7"/>
  <c r="T53" i="7"/>
  <c r="S53" i="7"/>
  <c r="P53" i="7"/>
  <c r="T52" i="7"/>
  <c r="S52" i="7"/>
  <c r="P52" i="7"/>
  <c r="T51" i="7"/>
  <c r="S51" i="7"/>
  <c r="P51" i="7"/>
  <c r="T50" i="7"/>
  <c r="S50" i="7"/>
  <c r="P50" i="7"/>
  <c r="T49" i="7"/>
  <c r="S49" i="7"/>
  <c r="P49" i="7"/>
  <c r="T48" i="7"/>
  <c r="S48" i="7"/>
  <c r="Q48" i="7"/>
  <c r="P48" i="7"/>
  <c r="T47" i="7"/>
  <c r="S47" i="7"/>
  <c r="P47" i="7"/>
  <c r="S46" i="7"/>
  <c r="T45" i="7"/>
  <c r="S45" i="7"/>
  <c r="P45" i="7"/>
  <c r="S44" i="7"/>
  <c r="P44" i="7"/>
  <c r="S43" i="7"/>
  <c r="P43" i="7"/>
  <c r="S42" i="7"/>
  <c r="P42" i="7"/>
  <c r="S41" i="7"/>
  <c r="P41" i="7"/>
  <c r="S40" i="7"/>
  <c r="P40" i="7"/>
  <c r="S39" i="7"/>
  <c r="P39" i="7"/>
  <c r="S38" i="7"/>
  <c r="P38" i="7"/>
  <c r="S37" i="7"/>
  <c r="P37" i="7"/>
  <c r="S36" i="7"/>
  <c r="P36" i="7"/>
  <c r="S35" i="7"/>
  <c r="P35" i="7"/>
  <c r="S34" i="7"/>
  <c r="P34" i="7"/>
  <c r="S33" i="7"/>
  <c r="P33" i="7"/>
  <c r="S32" i="7"/>
  <c r="P32" i="7"/>
  <c r="M58" i="7"/>
  <c r="Q58" i="7" s="1"/>
  <c r="M57" i="7"/>
  <c r="Q57" i="7" s="1"/>
  <c r="M56" i="7"/>
  <c r="Q56" i="7" s="1"/>
  <c r="M55" i="7"/>
  <c r="Q55" i="7" s="1"/>
  <c r="M54" i="7"/>
  <c r="Q54" i="7" s="1"/>
  <c r="M53" i="7"/>
  <c r="Q53" i="7" s="1"/>
  <c r="M49" i="7"/>
  <c r="Q49" i="7" s="1"/>
  <c r="A58" i="7"/>
  <c r="A57" i="7"/>
  <c r="A56" i="7"/>
  <c r="A55" i="7"/>
  <c r="A54" i="7"/>
  <c r="A53" i="7"/>
  <c r="M52" i="7"/>
  <c r="Q52" i="7" s="1"/>
  <c r="M51" i="7"/>
  <c r="Q51" i="7" s="1"/>
  <c r="M50" i="7"/>
  <c r="Q50" i="7" s="1"/>
  <c r="M48" i="7"/>
  <c r="M47" i="7"/>
  <c r="Q47" i="7" s="1"/>
  <c r="M45" i="7"/>
  <c r="Q45" i="7" s="1"/>
  <c r="M44" i="7"/>
  <c r="T44" i="7" s="1"/>
  <c r="M43" i="7"/>
  <c r="Q43" i="7" s="1"/>
  <c r="M42" i="7"/>
  <c r="T42" i="7" s="1"/>
  <c r="A52" i="7"/>
  <c r="A51" i="7"/>
  <c r="A50" i="7"/>
  <c r="A49" i="7"/>
  <c r="A48" i="7"/>
  <c r="A47" i="7"/>
  <c r="A46" i="7"/>
  <c r="A45" i="7"/>
  <c r="A44" i="7"/>
  <c r="A43" i="7"/>
  <c r="A42" i="7"/>
  <c r="T43" i="7" l="1"/>
  <c r="Q42" i="7"/>
  <c r="Q44" i="7"/>
  <c r="M41" i="7"/>
  <c r="M40" i="7"/>
  <c r="M39" i="7"/>
  <c r="M38" i="7"/>
  <c r="M37" i="7"/>
  <c r="M36" i="7"/>
  <c r="M35" i="7"/>
  <c r="M34" i="7"/>
  <c r="M33" i="7"/>
  <c r="M32" i="7"/>
  <c r="A41" i="7"/>
  <c r="A40" i="7"/>
  <c r="A39" i="7"/>
  <c r="A38" i="7"/>
  <c r="A37" i="7"/>
  <c r="A36" i="7"/>
  <c r="A35" i="7"/>
  <c r="A34" i="7"/>
  <c r="A33" i="7"/>
  <c r="A32" i="7"/>
  <c r="T34" i="7" l="1"/>
  <c r="Q34" i="7"/>
  <c r="T40" i="7"/>
  <c r="Q40" i="7"/>
  <c r="T35" i="7"/>
  <c r="Q35" i="7"/>
  <c r="T41" i="7"/>
  <c r="Q41" i="7"/>
  <c r="T36" i="7"/>
  <c r="Q36" i="7"/>
  <c r="T37" i="7"/>
  <c r="Q37" i="7"/>
  <c r="Q32" i="7"/>
  <c r="T32" i="7"/>
  <c r="T38" i="7"/>
  <c r="Q38" i="7"/>
  <c r="T33" i="7"/>
  <c r="Q33" i="7"/>
  <c r="T39" i="7"/>
  <c r="Q39" i="7"/>
  <c r="P31" i="7"/>
  <c r="P30" i="7"/>
  <c r="P29" i="7"/>
  <c r="P28" i="7"/>
  <c r="P27" i="7"/>
  <c r="P26" i="7"/>
  <c r="P25" i="7"/>
  <c r="P24" i="7"/>
  <c r="P8" i="7"/>
  <c r="M31" i="7"/>
  <c r="M30" i="7"/>
  <c r="M29" i="7"/>
  <c r="M28" i="7"/>
  <c r="M27" i="7"/>
  <c r="M26" i="7"/>
  <c r="M25" i="7"/>
  <c r="M24" i="7"/>
  <c r="M23" i="7"/>
  <c r="M22" i="7"/>
  <c r="M21" i="7"/>
  <c r="M20" i="7"/>
  <c r="M19" i="7"/>
  <c r="M16" i="7"/>
  <c r="M11" i="7"/>
  <c r="M10" i="7"/>
  <c r="M9" i="7"/>
  <c r="M8" i="7"/>
  <c r="E29" i="1" l="1"/>
  <c r="E28" i="1"/>
  <c r="E26" i="1"/>
  <c r="E22" i="1"/>
  <c r="E18" i="1"/>
  <c r="E16" i="1"/>
  <c r="E15" i="1"/>
  <c r="E30" i="1" l="1"/>
  <c r="E27" i="1" l="1"/>
  <c r="E21" i="1"/>
  <c r="E23" i="1" l="1"/>
  <c r="E24" i="1"/>
  <c r="E20" i="1"/>
  <c r="T31" i="7" l="1"/>
  <c r="Q31" i="7"/>
  <c r="A31" i="7"/>
  <c r="S30" i="7"/>
  <c r="Q30" i="7"/>
  <c r="A30" i="7"/>
  <c r="T29" i="7"/>
  <c r="Q29" i="7"/>
  <c r="A29" i="7"/>
  <c r="T28" i="7"/>
  <c r="Q28" i="7"/>
  <c r="A28" i="7"/>
  <c r="T27" i="7"/>
  <c r="Q27" i="7"/>
  <c r="A27" i="7"/>
  <c r="R26" i="7"/>
  <c r="S26" i="7" s="1"/>
  <c r="Q26" i="7"/>
  <c r="A26" i="7"/>
  <c r="R25" i="7"/>
  <c r="S25" i="7" s="1"/>
  <c r="Q25" i="7"/>
  <c r="A25" i="7"/>
  <c r="R24" i="7"/>
  <c r="S24" i="7" s="1"/>
  <c r="Q24" i="7"/>
  <c r="A24" i="7"/>
  <c r="R23" i="7"/>
  <c r="T23" i="7" s="1"/>
  <c r="Q23" i="7"/>
  <c r="P23" i="7"/>
  <c r="A23" i="7"/>
  <c r="T22" i="7"/>
  <c r="Q22" i="7"/>
  <c r="P22" i="7"/>
  <c r="A22" i="7"/>
  <c r="R21" i="7"/>
  <c r="Q21" i="7"/>
  <c r="P21" i="7"/>
  <c r="A21" i="7"/>
  <c r="R20" i="7"/>
  <c r="T20" i="7" s="1"/>
  <c r="Q20" i="7"/>
  <c r="P20" i="7"/>
  <c r="A20" i="7"/>
  <c r="T19" i="7"/>
  <c r="Q19" i="7"/>
  <c r="P19" i="7"/>
  <c r="A19" i="7"/>
  <c r="R18" i="7"/>
  <c r="S18" i="7" s="1"/>
  <c r="Q18" i="7"/>
  <c r="P18" i="7"/>
  <c r="M18" i="7"/>
  <c r="A18" i="7"/>
  <c r="R17" i="7"/>
  <c r="S17" i="7" s="1"/>
  <c r="Q17" i="7"/>
  <c r="P17" i="7"/>
  <c r="M17" i="7"/>
  <c r="A17" i="7"/>
  <c r="R16" i="7"/>
  <c r="T16" i="7" s="1"/>
  <c r="Q16" i="7"/>
  <c r="P16" i="7"/>
  <c r="A16" i="7"/>
  <c r="R15" i="7"/>
  <c r="S15" i="7" s="1"/>
  <c r="Q15" i="7"/>
  <c r="P15" i="7"/>
  <c r="M15" i="7"/>
  <c r="A15" i="7"/>
  <c r="Q14" i="7"/>
  <c r="P14" i="7"/>
  <c r="M14" i="7"/>
  <c r="A14" i="7"/>
  <c r="R13" i="7"/>
  <c r="Q13" i="7"/>
  <c r="P13" i="7"/>
  <c r="M13" i="7"/>
  <c r="A13" i="7"/>
  <c r="R12" i="7"/>
  <c r="Q12" i="7"/>
  <c r="P12" i="7"/>
  <c r="M12" i="7"/>
  <c r="A12" i="7"/>
  <c r="R11" i="7"/>
  <c r="S11" i="7" s="1"/>
  <c r="Q11" i="7"/>
  <c r="P11" i="7"/>
  <c r="A11" i="7"/>
  <c r="R10" i="7"/>
  <c r="T10" i="7" s="1"/>
  <c r="Q10" i="7"/>
  <c r="P10" i="7"/>
  <c r="A10" i="7"/>
  <c r="R9" i="7"/>
  <c r="T9" i="7" s="1"/>
  <c r="Q9" i="7"/>
  <c r="P9" i="7"/>
  <c r="A9" i="7"/>
  <c r="R8" i="7"/>
  <c r="S8" i="7" s="1"/>
  <c r="Q8" i="7"/>
  <c r="A8" i="7"/>
  <c r="P1" i="7"/>
  <c r="Q87" i="7" l="1"/>
  <c r="E9" i="1"/>
  <c r="T18" i="7"/>
  <c r="E14" i="1"/>
  <c r="T25" i="7"/>
  <c r="T12" i="7"/>
  <c r="T24" i="7"/>
  <c r="T14" i="7"/>
  <c r="T17" i="7"/>
  <c r="S31" i="7"/>
  <c r="S10" i="7"/>
  <c r="T11" i="7"/>
  <c r="S12" i="7"/>
  <c r="T13" i="7"/>
  <c r="S21" i="7"/>
  <c r="S22" i="7"/>
  <c r="T30" i="7"/>
  <c r="S29" i="7"/>
  <c r="S13" i="7"/>
  <c r="S27" i="7"/>
  <c r="T8" i="7"/>
  <c r="T15" i="7"/>
  <c r="S19" i="7"/>
  <c r="T26" i="7"/>
  <c r="S14" i="7"/>
  <c r="S9" i="7"/>
  <c r="S28" i="7"/>
  <c r="S16" i="7"/>
  <c r="T21" i="7"/>
  <c r="S23" i="7"/>
  <c r="S20" i="7"/>
  <c r="T87" i="7" l="1"/>
  <c r="U87" i="7"/>
  <c r="E12" i="1"/>
  <c r="E17" i="1"/>
  <c r="E11" i="1"/>
  <c r="E8" i="1"/>
  <c r="C13" i="9" l="1"/>
  <c r="C12" i="9" l="1"/>
  <c r="F14" i="9"/>
  <c r="M69" i="4" l="1"/>
  <c r="L68" i="4"/>
  <c r="L67" i="4"/>
  <c r="L66" i="4"/>
  <c r="L65" i="4"/>
  <c r="L64" i="4"/>
  <c r="L63" i="4"/>
  <c r="L62" i="4"/>
  <c r="L61" i="4"/>
  <c r="L60" i="4"/>
  <c r="L59" i="4"/>
  <c r="K58" i="4"/>
  <c r="L57" i="4"/>
  <c r="L56" i="4"/>
  <c r="L55" i="4"/>
  <c r="L54" i="4"/>
  <c r="L53" i="4"/>
  <c r="L52" i="4"/>
  <c r="D30" i="1" l="1"/>
  <c r="D29" i="1"/>
  <c r="D28" i="1"/>
  <c r="D27" i="1"/>
  <c r="D26" i="1"/>
  <c r="D24" i="1"/>
  <c r="D23" i="1"/>
  <c r="D22" i="1"/>
  <c r="D21" i="1"/>
  <c r="D20" i="1"/>
  <c r="D18" i="1"/>
  <c r="D17" i="1"/>
  <c r="D16" i="1"/>
  <c r="D15" i="1"/>
  <c r="D14" i="1"/>
  <c r="D8" i="1"/>
  <c r="D9" i="1"/>
  <c r="G14" i="9"/>
  <c r="E10" i="1" l="1"/>
  <c r="D10" i="1"/>
  <c r="D12" i="1" l="1"/>
  <c r="D11" i="1" l="1"/>
  <c r="A13" i="1" l="1"/>
  <c r="A8" i="25" l="1"/>
  <c r="A9" i="25" s="1"/>
  <c r="A10" i="25" s="1"/>
  <c r="A9" i="23" l="1"/>
  <c r="A10" i="23" s="1"/>
  <c r="A11" i="23" s="1"/>
  <c r="A12" i="23" s="1"/>
  <c r="A13" i="23" s="1"/>
  <c r="A14" i="23" s="1"/>
  <c r="A15" i="23" s="1"/>
  <c r="A16" i="23" s="1"/>
  <c r="A17" i="23" s="1"/>
  <c r="C14" i="9" l="1"/>
  <c r="A7" i="4" l="1"/>
  <c r="A8" i="4" s="1"/>
  <c r="A9" i="4" s="1"/>
  <c r="A10" i="4" s="1"/>
  <c r="A11" i="4" s="1"/>
</calcChain>
</file>

<file path=xl/sharedStrings.xml><?xml version="1.0" encoding="utf-8"?>
<sst xmlns="http://schemas.openxmlformats.org/spreadsheetml/2006/main" count="2176" uniqueCount="1303">
  <si>
    <t>Ҳисобот даври мобайнида бюджетдан ажратилаётган маблағлар суммаси</t>
  </si>
  <si>
    <t>шундан:</t>
  </si>
  <si>
    <t>иш ҳақи ва унга тенглаштирувчи тўловлар миқдори</t>
  </si>
  <si>
    <t>бошқа жорий харажатлар</t>
  </si>
  <si>
    <t>объектларни лойиҳалаштириш, қуриш, (реконструкция қилиш) ва таъмирлаш ишлари учун капитал қўйилмалар</t>
  </si>
  <si>
    <t>жами</t>
  </si>
  <si>
    <t>Ўз тасарруфидаги бюджет ташкилотларининг номланиши</t>
  </si>
  <si>
    <t>Харид қилинган товарлар ва хизматлар номи</t>
  </si>
  <si>
    <t>Харид қилинаётган товарлар (хизматлар) ўлчов бирлиги (имконият даражасида)</t>
  </si>
  <si>
    <t>Харид қилинаётган товарлар (хизматлар) миқдори (ҳажми)</t>
  </si>
  <si>
    <t>Битим (шартнома) бўйича товарлар (хизматлар) бир бирлиги нархи (тарифи)</t>
  </si>
  <si>
    <t>Ҳарид жараёнини амалга ошириш тури</t>
  </si>
  <si>
    <t>Лот/шартнома рақами</t>
  </si>
  <si>
    <t>Т/р</t>
  </si>
  <si>
    <t>Ҳисобот даври</t>
  </si>
  <si>
    <t>Товар (иш ва хизмат)лар харид қилиш учун тузилган шартномалар</t>
  </si>
  <si>
    <t>сони</t>
  </si>
  <si>
    <t>суммаси</t>
  </si>
  <si>
    <t>1-чорак</t>
  </si>
  <si>
    <t>2-чорак</t>
  </si>
  <si>
    <t>3-чорак</t>
  </si>
  <si>
    <t>Жами</t>
  </si>
  <si>
    <t>Ўлчов бирлиги</t>
  </si>
  <si>
    <t>Лойиҳа қуввати</t>
  </si>
  <si>
    <t>№</t>
  </si>
  <si>
    <t>Амалга ошириш муддати</t>
  </si>
  <si>
    <t>Режалаштирилган маблағ</t>
  </si>
  <si>
    <t>Объект номи ва манзили</t>
  </si>
  <si>
    <t>Дастурга киритиш учун асос</t>
  </si>
  <si>
    <t>Янги қурилиш</t>
  </si>
  <si>
    <t>Реконструкция</t>
  </si>
  <si>
    <t>Жиҳозлаш</t>
  </si>
  <si>
    <t>Кейинги йиллар лойиҳа қидирув ишлари учун</t>
  </si>
  <si>
    <t>Кредитор қарздорликни қоплаш</t>
  </si>
  <si>
    <t>Мукаммал таъмирлаш</t>
  </si>
  <si>
    <t>I</t>
  </si>
  <si>
    <t>II</t>
  </si>
  <si>
    <t>III</t>
  </si>
  <si>
    <t>IV</t>
  </si>
  <si>
    <t>V</t>
  </si>
  <si>
    <t>VI</t>
  </si>
  <si>
    <t xml:space="preserve">Молиялаштириш манбаси* </t>
  </si>
  <si>
    <t>4-чорак</t>
  </si>
  <si>
    <t>Молиялаштириш манбаси*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</si>
  <si>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</si>
  <si>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</si>
  <si>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</si>
  <si>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</si>
  <si>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 xml:space="preserve">Буюртмачи </t>
  </si>
  <si>
    <t>Лойиханинг номланиши</t>
  </si>
  <si>
    <t>Лойиха қуввати</t>
  </si>
  <si>
    <t>Лойихани амалга ошириш даври</t>
  </si>
  <si>
    <t>Тадбир номи</t>
  </si>
  <si>
    <t>Пудратчи тўғрисида маълумотлар</t>
  </si>
  <si>
    <t>Йўналишлари</t>
  </si>
  <si>
    <t>сақлаш харажатлари билан боғлиқ харидлар</t>
  </si>
  <si>
    <t>асосий воситалар харид қилиш</t>
  </si>
  <si>
    <t>кам баҳоли ва тез эскирувчи буюмлар харид қилиш</t>
  </si>
  <si>
    <t>қурилиш, реконструкция қилиш ва таъмирлаш</t>
  </si>
  <si>
    <t>Пудратчи номи</t>
  </si>
  <si>
    <t>Лойихани амалга ошириш қиймати (минг сўм)</t>
  </si>
  <si>
    <t>шундан ўзлаштарилган маблағлар (минг сўм)</t>
  </si>
  <si>
    <t>Корхона СТИРи</t>
  </si>
  <si>
    <t>Харид қилинган товарлар (хизматлар) жами миқдори (ҳажми) қиймати 
(минг сўм)</t>
  </si>
  <si>
    <t>Харид қилинган товарлар (хизматлар) жами миқдори (ҳажми) қиймати (минг сўм)</t>
  </si>
  <si>
    <t>Шартноманинг умумий қиймати 
(минг сўм)</t>
  </si>
  <si>
    <t>Йил давомида
қўшимча ажратилган маблағлар асосида
(минг сўм)</t>
  </si>
  <si>
    <t>Йил бошида учун тасдиқланган дастур асосида
(минг сўм)</t>
  </si>
  <si>
    <t>Бажарилган ишлар ва харажатларнинг миқдори
 (минг сўм)</t>
  </si>
  <si>
    <t>Лойихани молиялаш-тириш манбаси (бюджет/ бюджетдан ташқари маблағлар)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</si>
  <si>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</si>
  <si>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>Молиялаш-тирилган маблағ
(минг сўм)</t>
  </si>
  <si>
    <t>Ажратилган маблағнинг ўзлаш-тирилиши (%)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</si>
  <si>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3-ИЛОВА
</t>
  </si>
  <si>
    <t>Бюджет жараёнининг очиқлигини таъминлаш 
мақсадида расмий веб-сайтларда маълумотларни 
жойлаштириш тартиби тўғрисидаги низомга
1-ИЛОВА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</si>
  <si>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2-ИЛОВА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</si>
  <si>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4-ИЛОВА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</si>
  <si>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6-ИЛОВА
</t>
  </si>
  <si>
    <t>Бюджет жараёнининг очиқлигини таъминлаш 
мақсадида расмий веб-сайтларда маълумотларни 
жойлаштириш тартиби тўғрисидаги низомга
8-ИЛОВА</t>
  </si>
  <si>
    <t>ягона ижтимоий солиқ</t>
  </si>
  <si>
    <t>* Ўзбекистон Республикаси Марказий сайлов комиссияси тасарруфида алоҳида юридик шахс мақомига эга бўлган ташкилот мавжуд эмас.</t>
  </si>
  <si>
    <t>МАЪЛУМОТ*</t>
  </si>
  <si>
    <t>капитал қўйилмалар ҳисобидан амалга оширилаётган лойиҳалар мавжуд эмас</t>
  </si>
  <si>
    <t>05</t>
  </si>
  <si>
    <t>34</t>
  </si>
  <si>
    <t>32</t>
  </si>
  <si>
    <t>Бюджет</t>
  </si>
  <si>
    <t>Молиялаш-тириш манбаси*</t>
  </si>
  <si>
    <t>ГФС ГКСИ и ТТРУз</t>
  </si>
  <si>
    <t>усл. Ед</t>
  </si>
  <si>
    <t>Республика махсус алока богламаси ДУК</t>
  </si>
  <si>
    <t>Электрон дўкон</t>
  </si>
  <si>
    <t>Ўзбекистон Республикаси Марказий сайлов комиссияси бўйича</t>
  </si>
  <si>
    <t>дона</t>
  </si>
  <si>
    <t xml:space="preserve">Бюджет жараёнининг очиқлигини таъминлаш 
мақсадида расмий веб-сайтларда маълумотларни 
жойладонаириш тартиби тўғрисидаги низомга
5-ИЛОВА
</t>
  </si>
  <si>
    <t>Авиабилет</t>
  </si>
  <si>
    <t>ВМ захира жам.</t>
  </si>
  <si>
    <t>кам баҳоли</t>
  </si>
  <si>
    <t>сумма</t>
  </si>
  <si>
    <t>сақлаш хараж</t>
  </si>
  <si>
    <t>Ўзбекистон Республикаси Марказий сайлов комиссияси (Бюджет)</t>
  </si>
  <si>
    <t>Ўзбекистон Республикаси Марказий сайлов комиссияси (ВМ захира жам.)</t>
  </si>
  <si>
    <t>UNICON-SOFT МЧЖ</t>
  </si>
  <si>
    <t>Услуга кабельного телевидения</t>
  </si>
  <si>
    <t>Защищенная электронная почта Е-ХАТ</t>
  </si>
  <si>
    <t>Услугa по обслуживанию теплового счетчика</t>
  </si>
  <si>
    <t>Услуга государственной фельдъегерской связи</t>
  </si>
  <si>
    <t>OOO Smart Asbob Servis</t>
  </si>
  <si>
    <t>ГУП  UNICON.UZ</t>
  </si>
  <si>
    <t>ООО ALPHAZET TECHNOLOGIES</t>
  </si>
  <si>
    <t>КО ОАО Узбекистон</t>
  </si>
  <si>
    <t>19</t>
  </si>
  <si>
    <t>Тошкент шахар ИИББ хузуридаги Куриклаш бошкармаси</t>
  </si>
  <si>
    <t>SPECIAL WARRANTY SERVICE MAS`ULIYATI CHEKLANGAN JAMIYAT</t>
  </si>
  <si>
    <t>Ежемесячная абонентская плата за использование Единой межведомственной электронной системы исполнительской дисциплины ?Ijro.gov.uz?</t>
  </si>
  <si>
    <t>Ягона етказиб берувчи</t>
  </si>
  <si>
    <t>Гкалл</t>
  </si>
  <si>
    <t>Услуга по круглосуточной поддержке телефонной линии</t>
  </si>
  <si>
    <t>Услуга по широкополосному доступу к информационно-коммуникационной сети Интернет по проводным сетям</t>
  </si>
  <si>
    <t>Услуга оказание охранных услуг на договорной основе юридическим лицам</t>
  </si>
  <si>
    <t>Услуга по проектированию и разработке информационных технологий для сетей и систем</t>
  </si>
  <si>
    <t>кг</t>
  </si>
  <si>
    <t>Полотенце бумажное</t>
  </si>
  <si>
    <t>упак</t>
  </si>
  <si>
    <t>Услуга по текущему ремонту транспортных средств</t>
  </si>
  <si>
    <t xml:space="preserve"> Гипохлориты</t>
  </si>
  <si>
    <t xml:space="preserve"> Аренда транспортных средств</t>
  </si>
  <si>
    <t xml:space="preserve"> Услуга по передаче электроэнергии</t>
  </si>
  <si>
    <t>кВт.ч</t>
  </si>
  <si>
    <t>Тўғридан тўғри (ЗРУ-684 ,Cn-71, абз -7)</t>
  </si>
  <si>
    <t>Тўғридан тўғри (ЗРУ-684, абз. 3, ПП- 3953. пункт 25)</t>
  </si>
  <si>
    <t xml:space="preserve"> Вода питьевая упакованная</t>
  </si>
  <si>
    <t>Многофункциональное устройство (МФУ)</t>
  </si>
  <si>
    <t>Терминал IP телефонии</t>
  </si>
  <si>
    <t xml:space="preserve"> Терминал IP телефонии</t>
  </si>
  <si>
    <t>Телевизор</t>
  </si>
  <si>
    <t>Сейф металлический</t>
  </si>
  <si>
    <t>Холодильник бытовой</t>
  </si>
  <si>
    <t>Вентилятор центробежный</t>
  </si>
  <si>
    <t>Ўзбекистон Республикаси 
бюджет ҳисобининг стандарти
 (3-сонли БҲС) «Бюджет ҳисоботи»га</t>
  </si>
  <si>
    <t>1-ИЛОВА</t>
  </si>
  <si>
    <t>1-сон шакл</t>
  </si>
  <si>
    <t>БАЛАНС</t>
  </si>
  <si>
    <t>Организация:</t>
  </si>
  <si>
    <t xml:space="preserve">Периодичность: </t>
  </si>
  <si>
    <t>Единица измерения</t>
  </si>
  <si>
    <t xml:space="preserve">Министерство </t>
  </si>
  <si>
    <t>______________________________________________________</t>
  </si>
  <si>
    <t>Уровень бюджета</t>
  </si>
  <si>
    <t>АКТИВЛАР</t>
  </si>
  <si>
    <t>Қатор коди</t>
  </si>
  <si>
    <t>Йил бошида</t>
  </si>
  <si>
    <t>Йил (чорак) охирида</t>
  </si>
  <si>
    <t>000</t>
  </si>
  <si>
    <t>I БЎЛИМ. ЖОРИЙ АКТИВЛАР</t>
  </si>
  <si>
    <t>Пул маблағлари</t>
  </si>
  <si>
    <t>Бюджет ташкилотларининг бюджетдан ташқари маблағлари (102 400)</t>
  </si>
  <si>
    <t>11</t>
  </si>
  <si>
    <t>Бюджет ташкилотларининг ривожлантириш жамғармаси (102 401)</t>
  </si>
  <si>
    <t>1101</t>
  </si>
  <si>
    <t>Тиббиёт ташкилотларининг моддий рағбатлантириш ва ривожлантириш жамғармаси (102 402)</t>
  </si>
  <si>
    <t>1102</t>
  </si>
  <si>
    <t>Бюджетдан ташқари пенсия жамғармаси маблағларидан пенсия, нафақа ва бошқа тўловлар (102 403)</t>
  </si>
  <si>
    <t>1103</t>
  </si>
  <si>
    <t>Бюджет ташкилотларининг бюджетга ўтказилиши лозим бўлган (ўтган йилнинг дебитор қарздорлигини, камомадларни, текширув натижасига кўра аниқланган ўзлаштиришларни) маблағлари (102 404)</t>
  </si>
  <si>
    <t>1104</t>
  </si>
  <si>
    <t>Мактабгача таълим ташкилотларида болалар таъминоти учун ота-оналардан олинадиган тўловлар (102 405)</t>
  </si>
  <si>
    <t>1105</t>
  </si>
  <si>
    <t>Мактабдан ташқари муассасаларда болалар таъминоти учун ота-оналардан олинадиган тўловлар (102 406)</t>
  </si>
  <si>
    <t>1106</t>
  </si>
  <si>
    <t>Иш жойида овқат билан таъминланганлиги учун ходимлар билан ҳисоб-китоблардан тушумлар (102 407)</t>
  </si>
  <si>
    <t>1107</t>
  </si>
  <si>
    <t>Мактаб-интернатлар ва лицейларда болаларнинг таъминоти учун ота-оналардан тушумлар (102 408)</t>
  </si>
  <si>
    <t>1108</t>
  </si>
  <si>
    <t>Таълим муассасаларида ўқитишнинг тўлов-контракт шаклидан тушумлар (102 409)</t>
  </si>
  <si>
    <t>1109</t>
  </si>
  <si>
    <t>Вазирликлар ва идораларнинг ажратмалар ҳисобига шаклланадиган бюджетдан ташқари жамғармалари (102 410)</t>
  </si>
  <si>
    <t>1110</t>
  </si>
  <si>
    <t>Умумтаълим муассасаларида дарсликлар ижараси тўлови (102 411)</t>
  </si>
  <si>
    <t>1111</t>
  </si>
  <si>
    <t>Капитал қўйилмалар бўйича депозитлар (102 412)</t>
  </si>
  <si>
    <t>1112</t>
  </si>
  <si>
    <t>Турғун даволаш-профилактика муассасаларида даволанаётган беморлардан овқатланиш учун ундириладиган тўловлар (102 413)</t>
  </si>
  <si>
    <t>1113</t>
  </si>
  <si>
    <t>Тақсимланадиган маблағлар (102 414)</t>
  </si>
  <si>
    <t>1114</t>
  </si>
  <si>
    <t>Бошқа таълим муассасаларида болалар таъминоти учун ота-оналардан олинадиган тўловлар (102 415)</t>
  </si>
  <si>
    <t>1115</t>
  </si>
  <si>
    <t>Бошқа депозитлар (102 416)</t>
  </si>
  <si>
    <t>1116</t>
  </si>
  <si>
    <t>Божхона тўловларини тўлашдан тушган тушумлар (102 417)</t>
  </si>
  <si>
    <t>1117</t>
  </si>
  <si>
    <t>Грантлар, инсонпарварлик ёрдами ва техник кўмаклашиш воситалари бўйича ажратилган маблағлар (102 418)</t>
  </si>
  <si>
    <t>1118</t>
  </si>
  <si>
    <t>Кредитлар (102 419)</t>
  </si>
  <si>
    <t>1119</t>
  </si>
  <si>
    <t>Давлат муассалари ва унитар корхоналар маблаглари (102 420)</t>
  </si>
  <si>
    <t>1122</t>
  </si>
  <si>
    <t>Бошқа жамғармалар маблағлари (102 422)</t>
  </si>
  <si>
    <t>1121</t>
  </si>
  <si>
    <t>12</t>
  </si>
  <si>
    <t>Давлат бюджетининг бошқа ҳисобрақамлардаги маблағлари (103 100)</t>
  </si>
  <si>
    <t>1201</t>
  </si>
  <si>
    <t>Бюджет ташкилотларининг бошқа ҳисобрақамлардаги маблағлари (104 000)</t>
  </si>
  <si>
    <t>14</t>
  </si>
  <si>
    <t>15</t>
  </si>
  <si>
    <t>Ташкилотни сақлаш учун молиялаштирилган бюджет маблағлари (104 110)</t>
  </si>
  <si>
    <t>1501</t>
  </si>
  <si>
    <t>1502</t>
  </si>
  <si>
    <t>Бюджет ташкилотларининг бошқа ҳисобрақамлардаги бюджетдан ташқари маблағлари (104 400)</t>
  </si>
  <si>
    <t>16</t>
  </si>
  <si>
    <t>Тўловларнинг махсус турларига доир ҳисоб-китоблардан тушган маблағлар (104 410)</t>
  </si>
  <si>
    <t>1601</t>
  </si>
  <si>
    <t>Таълим муассасаларида ўқитишнинг тўлов-контракт шаклидан тушумлар (104 420)</t>
  </si>
  <si>
    <t>1602</t>
  </si>
  <si>
    <t>Бюджет ташкилотининг ривожлантириш жамғармаси маблағлари (104 430)</t>
  </si>
  <si>
    <t>1603</t>
  </si>
  <si>
    <t>Бошқа бюджетдан ташқари маблағлар (104 440)</t>
  </si>
  <si>
    <t>1604</t>
  </si>
  <si>
    <t>Бюджет ташкилотларининг вақтинча ихтиёрида бўладиган маблағлар (104 450)</t>
  </si>
  <si>
    <t>1605</t>
  </si>
  <si>
    <t>Бюджетдан ташқари пенсия жамғармаси маблағларидан пенсия, нафақа ва бошқа тўловлар (104 460)</t>
  </si>
  <si>
    <t>1606</t>
  </si>
  <si>
    <t>Тақсимланадиган маблағлар (104 470)</t>
  </si>
  <si>
    <t>1607</t>
  </si>
  <si>
    <t>Бюджет тизими бюджетларининг ва бошқа бюджетдан ташқари жамғармаларнинг хорижий валютадаги маблағлари (105 000)</t>
  </si>
  <si>
    <t>17</t>
  </si>
  <si>
    <t>Бюджет ташкилотларининг хорижий валютадаги бюджетдан ташқари маблағлари (105 300)</t>
  </si>
  <si>
    <t>1702</t>
  </si>
  <si>
    <t>Давлат бюджети, давлат мақсадли ва бошқа бюджетдан ташқари жамғармаларнинг бошқа ҳисобрақамлардаги хорижий валютадаги маблағлари (106 000)</t>
  </si>
  <si>
    <t>18</t>
  </si>
  <si>
    <t>Давлат бюджетининг бошқа ҳисобрақамлардаги хорижий валютадаги маблағлари (106 100)</t>
  </si>
  <si>
    <t>1801</t>
  </si>
  <si>
    <t>Бюджет ташкилотларининг бошқа ҳисобрақамлардаги хорижий валютадаги маблағлари (107 000)</t>
  </si>
  <si>
    <t>Нақд пул маблағлари (109 000)</t>
  </si>
  <si>
    <t>20</t>
  </si>
  <si>
    <t>Миллий валютадаги нақд пул маблағлари (109 100)</t>
  </si>
  <si>
    <t>21</t>
  </si>
  <si>
    <t>Хорижий валютадаги нақд пул маблағлари (109 200)</t>
  </si>
  <si>
    <t>22</t>
  </si>
  <si>
    <t>Бошқа пул маблағлари (110 000)</t>
  </si>
  <si>
    <t>23</t>
  </si>
  <si>
    <t>Йўлдаги пул маблағлари (111 000)</t>
  </si>
  <si>
    <t>24</t>
  </si>
  <si>
    <t>2401</t>
  </si>
  <si>
    <t>25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</si>
  <si>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</si>
  <si>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</si>
  <si>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</si>
  <si>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</si>
  <si>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</si>
  <si>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</si>
  <si>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</si>
  <si>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</si>
  <si>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</si>
  <si>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</si>
  <si>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</si>
  <si>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</si>
  <si>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</si>
  <si>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Аккредитивлар (112 000)</t>
  </si>
  <si>
    <t>26</t>
  </si>
  <si>
    <t>Пул эквивалентлари (113 000)</t>
  </si>
  <si>
    <t>27</t>
  </si>
  <si>
    <t>30</t>
  </si>
  <si>
    <t>Молиявий маблағлар бўйича жорий дебитор қарзлар</t>
  </si>
  <si>
    <t>Қисқа муддатли депозитлар (121 000)</t>
  </si>
  <si>
    <t>40</t>
  </si>
  <si>
    <t>4001</t>
  </si>
  <si>
    <t>4002</t>
  </si>
  <si>
    <t>Бюджет ташкилотларининг дебитор қарзлари</t>
  </si>
  <si>
    <t>Бюджет ташкилотларининг турли ҳисоб-китоблар бўйича дебитор қарзлари (151 000)</t>
  </si>
  <si>
    <t>50</t>
  </si>
  <si>
    <t>Бюджет ташкилотларининг мол етказиб берувчилар ва пудратчилар билан ҳисоб-китоблар бўйича дебитор қарзлари (151 100)</t>
  </si>
  <si>
    <t>5001</t>
  </si>
  <si>
    <t>Бюджет ташкилотларининг харидор ва буюртмачилар билан ҳисоб-китоблар бўйича дебитор қарзлари (151 200)</t>
  </si>
  <si>
    <t>5002</t>
  </si>
  <si>
    <t>Бюджет ташкилотларининг суғурта тўловлари бўйича ҳисоб-китоблардан дебитор қарзлари (151 300)</t>
  </si>
  <si>
    <t>5003</t>
  </si>
  <si>
    <t>Бюджет ташкилотларининг тўловларнинг махсус турларига доир ҳисоб-китоблардан дебитор қарзлари (151 400)</t>
  </si>
  <si>
    <t>5004</t>
  </si>
  <si>
    <t>Бюджет ташкилотларининг бошқа турдаги ҳисоб-китоблардан дебитор қарзлари (151 900)</t>
  </si>
  <si>
    <t>5005</t>
  </si>
  <si>
    <t>Бюджет ташкилотларининг бюджет ва бюджетдан ташқари жамғармалар билан дебитор қарзлари (152 000)</t>
  </si>
  <si>
    <t>51</t>
  </si>
  <si>
    <t>Бюджет ташкилотларининг бюджетга тўловлар бўйича бюджет билан дебитор қарзлари (152 100)</t>
  </si>
  <si>
    <t>5101</t>
  </si>
  <si>
    <t>Бюджет ташкилотларининг ягона ижтимоий тўлов бўйича дебитор қарзлари (152 200)</t>
  </si>
  <si>
    <t>5102</t>
  </si>
  <si>
    <t>Бюджет ташкилотларининг шахсий жамғариб бориладиган Пенсия ҳисобварағи бадаллари бўйича дебитор қарзлари (152 300)</t>
  </si>
  <si>
    <t>5103</t>
  </si>
  <si>
    <t>Бюджет ташкилотларининг бюджетдан ташқари Пенсия жамғармаси билан дебитор қарзлари (152 400)</t>
  </si>
  <si>
    <t>5104</t>
  </si>
  <si>
    <t>Бюджет ташкилотларининг ходимлар ва стипендия олувчилар билан дебитор қарзлари (153 000)</t>
  </si>
  <si>
    <t>52</t>
  </si>
  <si>
    <t>Бюджет ташкилотларининг камомадларга доир дебитор қарзлари (153 100)</t>
  </si>
  <si>
    <t>5201</t>
  </si>
  <si>
    <t>Бюджет ташкилотларининг ходимлар билан ижтимоий нафақалар бўйича дебитор қарзлари (153 200)</t>
  </si>
  <si>
    <t>5202</t>
  </si>
  <si>
    <t>Бюджет ташкилотларининг ҳисобдор шахслар билан дебитор қарзлари (153 300)</t>
  </si>
  <si>
    <t>5203</t>
  </si>
  <si>
    <t>Бюджет ташкилотларининг ходимлар билан меҳнатга ҳақ тўлаш бўйича дебитор қарзлари (153 400)</t>
  </si>
  <si>
    <t>5204</t>
  </si>
  <si>
    <t>Бюджет ташкилотларининг стипендия олувчилар билан дебитор қарзлари (153 500)</t>
  </si>
  <si>
    <t>5205</t>
  </si>
  <si>
    <t>Бюджет ташкилотларининг талабалар билан бошқа дебитор қарзлари (153 600)</t>
  </si>
  <si>
    <t>5206</t>
  </si>
  <si>
    <t>Бюджет ташкилотларининг бюджетдан ташқари маблағлари ҳисобидан дебитор қарзлари (154 000)</t>
  </si>
  <si>
    <t>53</t>
  </si>
  <si>
    <t>60</t>
  </si>
  <si>
    <t>Товар-моддий захиралар ва уларга харажатлар</t>
  </si>
  <si>
    <t>Хом ашё ва материаллар</t>
  </si>
  <si>
    <t>Озиқ-овқат маҳсулотлари (161 100)</t>
  </si>
  <si>
    <t>70</t>
  </si>
  <si>
    <t>7001</t>
  </si>
  <si>
    <t>7002</t>
  </si>
  <si>
    <t>Дори-дармонлар, тиббиётда фойдаланиладиган воситалар, вакциналар ва бактериологик препаратлар (161 200)</t>
  </si>
  <si>
    <t>71</t>
  </si>
  <si>
    <t>7101</t>
  </si>
  <si>
    <t>7102</t>
  </si>
  <si>
    <t>7103</t>
  </si>
  <si>
    <t>7104</t>
  </si>
  <si>
    <t>Ёнилғи, ёқилғи-мойлаш материаллари (161 300)</t>
  </si>
  <si>
    <t>72</t>
  </si>
  <si>
    <t>7201</t>
  </si>
  <si>
    <t>7202</t>
  </si>
  <si>
    <t>7203</t>
  </si>
  <si>
    <t>7204</t>
  </si>
  <si>
    <t>Хўжалик ва канцелярия моллари (161 400)</t>
  </si>
  <si>
    <t>73</t>
  </si>
  <si>
    <t>7301</t>
  </si>
  <si>
    <t>7302</t>
  </si>
  <si>
    <t>7303</t>
  </si>
  <si>
    <t>Кийим-кечак, пойабзал ва чойшаб-ғилофлар (161 500)</t>
  </si>
  <si>
    <t>74</t>
  </si>
  <si>
    <t>7401</t>
  </si>
  <si>
    <t>7402</t>
  </si>
  <si>
    <t>Қурилиш материаллари (161 600)</t>
  </si>
  <si>
    <t>75</t>
  </si>
  <si>
    <t>Машина ва асбоб-ускуналарнинг эҳтиёт қисмлари, бутловчи буюмлар ва сотиб олинадиган ярим тайёр маҳсулотлар (161 700)</t>
  </si>
  <si>
    <t>76</t>
  </si>
  <si>
    <t>77</t>
  </si>
  <si>
    <t>7701</t>
  </si>
  <si>
    <t>Бошқа хом ашё ва материаллар (161 900)</t>
  </si>
  <si>
    <t>78</t>
  </si>
  <si>
    <t>Тугалланмаган ишлаб чиқариш (162 000)</t>
  </si>
  <si>
    <t>79</t>
  </si>
  <si>
    <t>Тайёр маҳсулот (163 000)</t>
  </si>
  <si>
    <t>80</t>
  </si>
  <si>
    <t>Қайта сотиш учун товарлар (164 000)</t>
  </si>
  <si>
    <t>81</t>
  </si>
  <si>
    <t>Ҳарбий захиралар (165 000)</t>
  </si>
  <si>
    <t>82</t>
  </si>
  <si>
    <t>Товар-моддий захираларга харажатлар (170 000)</t>
  </si>
  <si>
    <t>83</t>
  </si>
  <si>
    <t>Товар (иш, хизмат)ларга харажатлар (180 000)</t>
  </si>
  <si>
    <t>84</t>
  </si>
  <si>
    <t>90</t>
  </si>
  <si>
    <t>100</t>
  </si>
  <si>
    <t>II БЎЛИМ. Узоқ муддатли активлар</t>
  </si>
  <si>
    <t>Узоқ муддатли депозитлар (211 000)</t>
  </si>
  <si>
    <t>200</t>
  </si>
  <si>
    <t>20001</t>
  </si>
  <si>
    <t>20002</t>
  </si>
  <si>
    <t>Бюджет ташкилотлари томонидан ходимларга берилган ссудалар (216 000)</t>
  </si>
  <si>
    <t>201</t>
  </si>
  <si>
    <t>205</t>
  </si>
  <si>
    <t>Асосий воситалар</t>
  </si>
  <si>
    <t>Асосий воситалар баланс қиймати</t>
  </si>
  <si>
    <t>Бино ва иншоотлар (221 100)</t>
  </si>
  <si>
    <t>211</t>
  </si>
  <si>
    <t>Тураржой бинолари (221 110)</t>
  </si>
  <si>
    <t>21101</t>
  </si>
  <si>
    <t>Нотураржой бинолари (221 120)</t>
  </si>
  <si>
    <t>21102</t>
  </si>
  <si>
    <t>Бошқа иншоотлар (221 130)</t>
  </si>
  <si>
    <t>21103</t>
  </si>
  <si>
    <t>Ерни ободонлаштириш (221 140)</t>
  </si>
  <si>
    <t>21104</t>
  </si>
  <si>
    <t>Машина ва жиҳозлар (221 200)</t>
  </si>
  <si>
    <t>212</t>
  </si>
  <si>
    <t>21201</t>
  </si>
  <si>
    <t>Машина ва жиҳозлар (транспорт воситаларидан ташқари) (221 220)</t>
  </si>
  <si>
    <t>213</t>
  </si>
  <si>
    <t>Информацион, компьютер ва телекоммуникацион жиҳозлар (221 221)</t>
  </si>
  <si>
    <t>21301</t>
  </si>
  <si>
    <t>Бошқа турдаги машина ва жиҳозлар (221 222)</t>
  </si>
  <si>
    <t>21302</t>
  </si>
  <si>
    <t>Бошқа турдаги асосий воситалар (221 300)</t>
  </si>
  <si>
    <t>214</t>
  </si>
  <si>
    <t>215</t>
  </si>
  <si>
    <t>21501</t>
  </si>
  <si>
    <t>21502</t>
  </si>
  <si>
    <t>Интеллектуал мулк объектлари (221 320)</t>
  </si>
  <si>
    <t>216</t>
  </si>
  <si>
    <t>Тадқиқот ва ишланмалар (221 321)</t>
  </si>
  <si>
    <t>21601</t>
  </si>
  <si>
    <t>Фойдали қазилмаларни қазиб олиш (221 322)</t>
  </si>
  <si>
    <t>21602</t>
  </si>
  <si>
    <t>Компьютер дастурий таъминоти (221 323)</t>
  </si>
  <si>
    <t>21603</t>
  </si>
  <si>
    <t>Маълумотлар базаси (221 324)</t>
  </si>
  <si>
    <t>21604</t>
  </si>
  <si>
    <t>Кўнгилочар, бадиий ва ижодий қийматликлар (221 325)</t>
  </si>
  <si>
    <t>21605</t>
  </si>
  <si>
    <t>Бошқа турдаги интеллектуал мулк объектлари (221 326)</t>
  </si>
  <si>
    <t>21606</t>
  </si>
  <si>
    <t>Кутубхона фонди (221 330)</t>
  </si>
  <si>
    <t>217</t>
  </si>
  <si>
    <t>Дарсликлар фонди (221 331)</t>
  </si>
  <si>
    <t>21701</t>
  </si>
  <si>
    <t>Бадиий китоблар фонди (221 332)</t>
  </si>
  <si>
    <t>21702</t>
  </si>
  <si>
    <t>Бошқа турдаги кутубхона фонди (221 339)</t>
  </si>
  <si>
    <t>21703</t>
  </si>
  <si>
    <t>Ҳарбий асосий воситалар (221 400)</t>
  </si>
  <si>
    <t>218</t>
  </si>
  <si>
    <t>210</t>
  </si>
  <si>
    <t>Асосий воситалар амортизацияси</t>
  </si>
  <si>
    <t>Бино ва иншоотлар амортизацияси (231 100)</t>
  </si>
  <si>
    <t>221</t>
  </si>
  <si>
    <t>Тураржой бинолари амортизацияси (231 110)</t>
  </si>
  <si>
    <t>22101</t>
  </si>
  <si>
    <t>Нотураржой бинолари амортизацияси (231 120)</t>
  </si>
  <si>
    <t>22102</t>
  </si>
  <si>
    <t>Бошқа иншоотлар амортизацияси (231 130)</t>
  </si>
  <si>
    <t>22103</t>
  </si>
  <si>
    <t>Ерни ободонлаштириш амортизацияси (231 140)</t>
  </si>
  <si>
    <t>22104</t>
  </si>
  <si>
    <t>Машина ва жиҳозлар амортизацияси (231 200)</t>
  </si>
  <si>
    <t>222</t>
  </si>
  <si>
    <t>Транспорт воситалари амортизацияси (231 210)</t>
  </si>
  <si>
    <t>22201</t>
  </si>
  <si>
    <t>Машина ва жиҳозлар (транспорт воситаларидан ташқари) амортизацияси (231 220)</t>
  </si>
  <si>
    <t>223</t>
  </si>
  <si>
    <t>22301</t>
  </si>
  <si>
    <t>22302</t>
  </si>
  <si>
    <t>Бошқа турдаги асосий воситалар амортизацияси (231 300)</t>
  </si>
  <si>
    <t>224</t>
  </si>
  <si>
    <t>225</t>
  </si>
  <si>
    <t>22501</t>
  </si>
  <si>
    <t>22502</t>
  </si>
  <si>
    <t>226</t>
  </si>
  <si>
    <t>22601</t>
  </si>
  <si>
    <t>22602</t>
  </si>
  <si>
    <t>22603</t>
  </si>
  <si>
    <t>22604</t>
  </si>
  <si>
    <t>22605</t>
  </si>
  <si>
    <t>22606</t>
  </si>
  <si>
    <t>228</t>
  </si>
  <si>
    <t>220</t>
  </si>
  <si>
    <t xml:space="preserve">Асосий воситалар қолдиқ қиймати </t>
  </si>
  <si>
    <t>Бино ва иншоотлар (221 100-231 100)</t>
  </si>
  <si>
    <t>231</t>
  </si>
  <si>
    <t>Тураржой бинолари (221 110-231 110)</t>
  </si>
  <si>
    <t>23101</t>
  </si>
  <si>
    <t>Нотураржой бинолари (221 120-231 120)</t>
  </si>
  <si>
    <t>23102</t>
  </si>
  <si>
    <t>Бошқа иншоотлар (221 130-231 130)</t>
  </si>
  <si>
    <t>23103</t>
  </si>
  <si>
    <t>Ерни ободонлаштириш (221 140-231 140)</t>
  </si>
  <si>
    <t>23104</t>
  </si>
  <si>
    <t>Машина ва жиҳозлар (221 200-231 200)</t>
  </si>
  <si>
    <t>232</t>
  </si>
  <si>
    <t>Транспорт воситалари (221 210-231 210)</t>
  </si>
  <si>
    <t>23201</t>
  </si>
  <si>
    <t>Машина ва жиҳозлар (транспорт воситаларидан ташқари) (221 220-231 220)</t>
  </si>
  <si>
    <t>233</t>
  </si>
  <si>
    <t>Информацион, компьютер ва телекоммуникацион жиҳозлар (221 221 - 231 221)</t>
  </si>
  <si>
    <t>23301</t>
  </si>
  <si>
    <t>Бошқа турдаги машина ва жиҳозлар (221 222 - 231 222)</t>
  </si>
  <si>
    <t>23302</t>
  </si>
  <si>
    <t>Бошқа турдаги асосий воситалар (221 300-231 300)</t>
  </si>
  <si>
    <t>234</t>
  </si>
  <si>
    <t>235</t>
  </si>
  <si>
    <t>23501</t>
  </si>
  <si>
    <t>23502</t>
  </si>
  <si>
    <t>Интеллектуал мулк объектлари (221 320- 231 320)</t>
  </si>
  <si>
    <t>236</t>
  </si>
  <si>
    <t>Тадқиқот ва ишланмалар (221 321 - 231 321)</t>
  </si>
  <si>
    <t>23601</t>
  </si>
  <si>
    <t>Фойдали қазилмаларни қазиб олиш (221 322 - 231 322)</t>
  </si>
  <si>
    <t>23602</t>
  </si>
  <si>
    <t>Компьютер дастурий таъминоти (221 323 - 231 323)</t>
  </si>
  <si>
    <t>23603</t>
  </si>
  <si>
    <t>Маълумотлар базаси (221 324 - 231 324)</t>
  </si>
  <si>
    <t>23604</t>
  </si>
  <si>
    <t>Кўнгилочар, бадиий ва ижодий қийматликлар (221 325 - 231 325)</t>
  </si>
  <si>
    <t>23605</t>
  </si>
  <si>
    <t>Бошқа турдаги интеллектуал мулк объектлари (221 326 - 231 326)</t>
  </si>
  <si>
    <t>23606</t>
  </si>
  <si>
    <t>237</t>
  </si>
  <si>
    <t>23701</t>
  </si>
  <si>
    <t>23702</t>
  </si>
  <si>
    <t>23703</t>
  </si>
  <si>
    <t>Ҳарбий асосий воситалар (221 400-231 400)</t>
  </si>
  <si>
    <t>238</t>
  </si>
  <si>
    <t>Асосий воситалар — жами (231+232+234+238 — қаторлар)</t>
  </si>
  <si>
    <t>240</t>
  </si>
  <si>
    <t>Қийматликлар (222 000)</t>
  </si>
  <si>
    <t>250</t>
  </si>
  <si>
    <t>Ноишлаб чиқариш активлари баланс қиймати</t>
  </si>
  <si>
    <t>Ер (223 100)</t>
  </si>
  <si>
    <t>261</t>
  </si>
  <si>
    <t>Минерал ва энергия ресурслари (223 200)</t>
  </si>
  <si>
    <t>262</t>
  </si>
  <si>
    <t>Бошқа турдаги табиий активлар (223 300)</t>
  </si>
  <si>
    <t>263</t>
  </si>
  <si>
    <t>26301</t>
  </si>
  <si>
    <t>26302</t>
  </si>
  <si>
    <t>264</t>
  </si>
  <si>
    <t>26401</t>
  </si>
  <si>
    <t>26402</t>
  </si>
  <si>
    <t>Номоддий ноишлаб чиқариш активлари (223 400)</t>
  </si>
  <si>
    <t>265</t>
  </si>
  <si>
    <t>266</t>
  </si>
  <si>
    <t>26601</t>
  </si>
  <si>
    <t>26602</t>
  </si>
  <si>
    <t>26603</t>
  </si>
  <si>
    <t>26604</t>
  </si>
  <si>
    <t>26605</t>
  </si>
  <si>
    <t>Ноишлаб чиқариш активлари — жами (261+262+263+265 — қаторлар)</t>
  </si>
  <si>
    <t>260</t>
  </si>
  <si>
    <t>Ноишлаб чиқариш активлари амартизацияси</t>
  </si>
  <si>
    <t>271</t>
  </si>
  <si>
    <t>27101</t>
  </si>
  <si>
    <t>27102</t>
  </si>
  <si>
    <t>272</t>
  </si>
  <si>
    <t>273</t>
  </si>
  <si>
    <t>27301</t>
  </si>
  <si>
    <t>27302</t>
  </si>
  <si>
    <t>27303</t>
  </si>
  <si>
    <t>27304</t>
  </si>
  <si>
    <t>274</t>
  </si>
  <si>
    <t>270</t>
  </si>
  <si>
    <t>Ноишлаб чиқариш активлари</t>
  </si>
  <si>
    <t>301</t>
  </si>
  <si>
    <t>Минерал ва энергия ресурслари (223 200 — 233 200)</t>
  </si>
  <si>
    <t>302</t>
  </si>
  <si>
    <t>Бошқа турдаги табиий активлар (223 300 — 233 300</t>
  </si>
  <si>
    <t>303</t>
  </si>
  <si>
    <t>30301</t>
  </si>
  <si>
    <t>30302</t>
  </si>
  <si>
    <t>304</t>
  </si>
  <si>
    <t>30401</t>
  </si>
  <si>
    <t>30402</t>
  </si>
  <si>
    <t>Номоддий ноишлаб чиқариш активлари (223 400 — 233 400)</t>
  </si>
  <si>
    <t>305</t>
  </si>
  <si>
    <t>306</t>
  </si>
  <si>
    <t>30601</t>
  </si>
  <si>
    <t>30602</t>
  </si>
  <si>
    <t>30603</t>
  </si>
  <si>
    <t>30604</t>
  </si>
  <si>
    <t>30605</t>
  </si>
  <si>
    <t>Ноишлаб чиқариш активлари — жами (301+302+303+305 — қаторлар)</t>
  </si>
  <si>
    <t>300</t>
  </si>
  <si>
    <t>Номолиявий активлар капитал қўйилмалар</t>
  </si>
  <si>
    <t>Асосий воситаларга капитал қўйилмалар (241 000)</t>
  </si>
  <si>
    <t>310</t>
  </si>
  <si>
    <t>311</t>
  </si>
  <si>
    <t>312</t>
  </si>
  <si>
    <t>31201</t>
  </si>
  <si>
    <t>31202</t>
  </si>
  <si>
    <t>31203</t>
  </si>
  <si>
    <t>313</t>
  </si>
  <si>
    <t>31301</t>
  </si>
  <si>
    <t>31302</t>
  </si>
  <si>
    <t>31303</t>
  </si>
  <si>
    <t>314</t>
  </si>
  <si>
    <t>31401</t>
  </si>
  <si>
    <t>31402</t>
  </si>
  <si>
    <t>31403</t>
  </si>
  <si>
    <t>31404</t>
  </si>
  <si>
    <t>315</t>
  </si>
  <si>
    <t>316</t>
  </si>
  <si>
    <t>31601</t>
  </si>
  <si>
    <t>31602</t>
  </si>
  <si>
    <t>317</t>
  </si>
  <si>
    <t>31701</t>
  </si>
  <si>
    <t>31702</t>
  </si>
  <si>
    <t>31703</t>
  </si>
  <si>
    <t>318</t>
  </si>
  <si>
    <t>319</t>
  </si>
  <si>
    <t>31901</t>
  </si>
  <si>
    <t>31902</t>
  </si>
  <si>
    <t>320</t>
  </si>
  <si>
    <t>32001</t>
  </si>
  <si>
    <t>32002</t>
  </si>
  <si>
    <t>321</t>
  </si>
  <si>
    <t>32101</t>
  </si>
  <si>
    <t>32102</t>
  </si>
  <si>
    <t>32103</t>
  </si>
  <si>
    <t>322</t>
  </si>
  <si>
    <t>Қийматликларга капитал қўйилмалар (242 000)</t>
  </si>
  <si>
    <t>323</t>
  </si>
  <si>
    <t>32301</t>
  </si>
  <si>
    <t>32302</t>
  </si>
  <si>
    <t>Ноишлаб чиқариш активларига капитал қўйилмалар (243 000)</t>
  </si>
  <si>
    <t>324</t>
  </si>
  <si>
    <t>32401</t>
  </si>
  <si>
    <t>32402</t>
  </si>
  <si>
    <t>325</t>
  </si>
  <si>
    <t>32501</t>
  </si>
  <si>
    <t>32502</t>
  </si>
  <si>
    <t>32503</t>
  </si>
  <si>
    <t>326</t>
  </si>
  <si>
    <t>32601</t>
  </si>
  <si>
    <t>32602</t>
  </si>
  <si>
    <t>Номолиявий активлар капитал қўйилмалар — жами (310+323+324 — қаторлар)</t>
  </si>
  <si>
    <t>330</t>
  </si>
  <si>
    <t>II БЎЛИМ БЎЙИЧА ЖАМИ (205+240+250+300+330 — қаторлар)</t>
  </si>
  <si>
    <t>340</t>
  </si>
  <si>
    <t>БАЛАНС (100+340 — қаторлар)</t>
  </si>
  <si>
    <t>350</t>
  </si>
  <si>
    <t>ПАССИВ</t>
  </si>
  <si>
    <t>МАЖБУРИЯТЛАР</t>
  </si>
  <si>
    <t>III БЎЛИМ. Жорий мажбуриятлар</t>
  </si>
  <si>
    <t>Бюджет ташкилотларининг мол етказиб берувчилар ва пудратчилар билан ҳисоб-китоблар бўйича кредитор қарзлари (341 100)</t>
  </si>
  <si>
    <t>400</t>
  </si>
  <si>
    <t>Бюджет ташкилотларининг харидор ва буюртмачилар билан ҳисоб-китоблар бўйича кредитор қарзлари (341 200)</t>
  </si>
  <si>
    <t>401</t>
  </si>
  <si>
    <t>Бюджет ташкилотларининг суғурта тўловлари бўйича ҳисоб-китоблардан кредитор қарзлари (341 300)</t>
  </si>
  <si>
    <t>402</t>
  </si>
  <si>
    <t>Бюджет ташкилотларининг тўловларнинг махсус турларига доир ҳисоб-китоблардан кредитор қарзлари (341 400)</t>
  </si>
  <si>
    <t>403</t>
  </si>
  <si>
    <t>Бюджет ташкилотларининг бошқа турдаги ҳисоб-китоблардан кредитор қарзлари (341 900)</t>
  </si>
  <si>
    <t>404</t>
  </si>
  <si>
    <t>Бюджет ташкилотларининг бюджетга тўловлар бўйича кредитор қарзлари (342 100)</t>
  </si>
  <si>
    <t>405</t>
  </si>
  <si>
    <t>Бюджет ташкилотларининг ягона ижтимоий тўлов бўйича кредитор қарзлари (342 200)</t>
  </si>
  <si>
    <t>406</t>
  </si>
  <si>
    <t>Бюджет ташкилотларининг шахсий жамғариб бориладиган Пенсия ҳисобварағи бадаллари бўйича кредитор қарзлари (342 300)</t>
  </si>
  <si>
    <t>407</t>
  </si>
  <si>
    <t>Бюджет ташкилотларининг бюджетдан ташқари Пенсия жамғармаси билан суғурта бадали тўлови бўйича кредитор қарзлари (342 400)</t>
  </si>
  <si>
    <t>408</t>
  </si>
  <si>
    <t>Бюджет ташкилотларининг давлат мақсадли жамғармаларига мажбурий тўловлари бўйича кредитор қарзлари (342 500)</t>
  </si>
  <si>
    <t>409</t>
  </si>
  <si>
    <t>Бюджет ташкилотларининг камомадларга доир кредитор қарзлари (343 100)</t>
  </si>
  <si>
    <t>410</t>
  </si>
  <si>
    <t>Бюджет ташкилотларининг ходимлар билан ижтимоий нафақалар бўйича кредитор қарзлари (343 200)</t>
  </si>
  <si>
    <t>411</t>
  </si>
  <si>
    <t>Бюджет ташкилотларининг ҳисобдор шахслар билан кредитор қарзлари (343 300)</t>
  </si>
  <si>
    <t>412</t>
  </si>
  <si>
    <t>Бюджет ташкилотларининг ходимлар билан меҳнатга ҳақ тўлаш бўйича кредитор қарзлари (343 400)</t>
  </si>
  <si>
    <t>413</t>
  </si>
  <si>
    <t>Бюджет ташкилотларининг стипендия олувчилар билан кредитор қарзлари (343 500)</t>
  </si>
  <si>
    <t>414</t>
  </si>
  <si>
    <t>Бюджет ташкилотларининг талабалар билан бошқа кредитор қарзлари (343 600)</t>
  </si>
  <si>
    <t>415</t>
  </si>
  <si>
    <t>Бюджет ташкилотларининг ходимларнинг иш ҳақидан ушлаб қолинадиган мажбурий ушланмалар бўйича кредитор қарзлари (343 700)</t>
  </si>
  <si>
    <t>416</t>
  </si>
  <si>
    <t>Бюджет ташкилотларининг депонентланган тўловлар бўйича кредитор қарзлари (343 800)</t>
  </si>
  <si>
    <t>417</t>
  </si>
  <si>
    <t>Бюджет ташкилотларининг ходимларнинг иш ҳақидан ушлаб қолинадиган ихтиёрий ушланмалар бўйича кредитор қарзлари (343 900)</t>
  </si>
  <si>
    <t>418</t>
  </si>
  <si>
    <t>Бюджет ташкилотларининг бюджетдан ташқари маблағлари ҳисобидан кредитор қарзлари (344 000)</t>
  </si>
  <si>
    <t>419</t>
  </si>
  <si>
    <t>Бюджет ташкилотининг ихтиёрида вақтинча бўладиган маблағлар бўйича кредитор қарзлари (345 000)</t>
  </si>
  <si>
    <t>420</t>
  </si>
  <si>
    <t>430</t>
  </si>
  <si>
    <t>IV БЎЛИМ. Узоқ муддатли мажбуриятлар</t>
  </si>
  <si>
    <t>Бюджет ташкилотларининг мол етказиб берувчилар ва пудратчилар билан ҳисоб-китоблар бўйича узоқ муддатли кредитор қарзлари (421 100)</t>
  </si>
  <si>
    <t>440</t>
  </si>
  <si>
    <t>Бюджет ташкилотларининг бошқа турдаги ҳисоб-китоблар бўйича узоқ муддатли кредитор қарзлари (421 900)</t>
  </si>
  <si>
    <t>441</t>
  </si>
  <si>
    <t>450</t>
  </si>
  <si>
    <t>СОФ АКТИВЛАР / КАПИТАЛ</t>
  </si>
  <si>
    <t>Жорий ҳисобот даврининг молиявий натижалари</t>
  </si>
  <si>
    <t>500</t>
  </si>
  <si>
    <t>Бюджет маблағлари бўйича молиявий натижа (981 000)</t>
  </si>
  <si>
    <t>510</t>
  </si>
  <si>
    <t>Тўловларнинг махсус турларига доир ҳисоб-китоблар бўйича молиявий натижа (982 000)</t>
  </si>
  <si>
    <t>511</t>
  </si>
  <si>
    <t>Таълим муассасаларида ўқитишнинг тўлов-контракт маблағлари бўйича молиявий натижа (983 000)</t>
  </si>
  <si>
    <t>512</t>
  </si>
  <si>
    <t>Бюджет ташкилотининг ривожлантириш жамғармаси маблағлари бўйича молиявий натижа (984 100)</t>
  </si>
  <si>
    <t>513</t>
  </si>
  <si>
    <t>Тиббиёт ташкилотларининг моддий рағбатлантириш ва ривожлантириш жамғармалари маблағлари бўйича молиявий натижа (984 200)</t>
  </si>
  <si>
    <t>514</t>
  </si>
  <si>
    <t>Бошқа даромадлар бўйича молиявий натижа (985 000)</t>
  </si>
  <si>
    <t>515</t>
  </si>
  <si>
    <t>Бюджетга ва бюджетдан ташқари жамғармаларга ҳисобланган солиқ ва бошқа мажбурий тўловлар бўйича имтиёзлар (986 000)</t>
  </si>
  <si>
    <t>516</t>
  </si>
  <si>
    <t>520</t>
  </si>
  <si>
    <t>БАЛАНС (430+450+520 — қаторлар)</t>
  </si>
  <si>
    <t>530</t>
  </si>
  <si>
    <t>VI БЎЛИМ. БАЛАНСДАН ТАШҚАРИ СЧЁТЛАР</t>
  </si>
  <si>
    <t>Оператив ижарага олинган асосий воситалар ва қийматликлар (01)</t>
  </si>
  <si>
    <t>600</t>
  </si>
  <si>
    <t>Масъул сақлашга олинган товар-моддий қимматликлар (02)</t>
  </si>
  <si>
    <t>601</t>
  </si>
  <si>
    <t>Қатъий ҳисобот бланклари (03)</t>
  </si>
  <si>
    <t>602</t>
  </si>
  <si>
    <t>Ишончсиз дебиторларнинг қарзларини харажатга чиқазилиши (04)</t>
  </si>
  <si>
    <t>603</t>
  </si>
  <si>
    <t>Ўқувчилар ва талабаларнинг қайтарилмаган моддий қимматликлар бўйича қарзлари (05)</t>
  </si>
  <si>
    <t>604</t>
  </si>
  <si>
    <t>Кўчма спорт совринлари ва кубоклари (06)</t>
  </si>
  <si>
    <t>605</t>
  </si>
  <si>
    <t>Тўланмаган йўлланмалар (07)</t>
  </si>
  <si>
    <t>606</t>
  </si>
  <si>
    <t>Фойдаланишдаги инвентарь ва хўжалик жиҳозлари (08)</t>
  </si>
  <si>
    <t>607</t>
  </si>
  <si>
    <t>Ҳарбий техникаларнинг ўқув предметлари (09)</t>
  </si>
  <si>
    <t>608</t>
  </si>
  <si>
    <t>Эскирганларининг ўрнига берилган транспорт воситаларининг эҳтиёт қисмлари (10)</t>
  </si>
  <si>
    <t>609</t>
  </si>
  <si>
    <t xml:space="preserve">          </t>
  </si>
  <si>
    <t>Уровень бюджета:</t>
  </si>
  <si>
    <t>Элемент</t>
  </si>
  <si>
    <t>Наименование расходов</t>
  </si>
  <si>
    <t>А</t>
  </si>
  <si>
    <t>Б</t>
  </si>
  <si>
    <t>00</t>
  </si>
  <si>
    <t>ВСЕГО</t>
  </si>
  <si>
    <t>01</t>
  </si>
  <si>
    <t>41</t>
  </si>
  <si>
    <t>10</t>
  </si>
  <si>
    <t>02</t>
  </si>
  <si>
    <t>03</t>
  </si>
  <si>
    <t>04</t>
  </si>
  <si>
    <t>06</t>
  </si>
  <si>
    <t>47</t>
  </si>
  <si>
    <t>07</t>
  </si>
  <si>
    <t>120</t>
  </si>
  <si>
    <t>08</t>
  </si>
  <si>
    <t>150</t>
  </si>
  <si>
    <t>09</t>
  </si>
  <si>
    <t>13</t>
  </si>
  <si>
    <t>IV-группа "Другие расходы"</t>
  </si>
  <si>
    <t>42</t>
  </si>
  <si>
    <t>РАСХОДЫ ПО ТОВАРАМ И УСЛУГАМ</t>
  </si>
  <si>
    <t>Коммунальные услуги</t>
  </si>
  <si>
    <t>Электроэнергия</t>
  </si>
  <si>
    <t>Горячая вода и тепловая энергия</t>
  </si>
  <si>
    <t>Холодная вода и канализация</t>
  </si>
  <si>
    <t>Услуги по уборке и вывоза мусору, а так же приобретение энергетических и других ресурсов (кроме бензина и других ГСМ)</t>
  </si>
  <si>
    <t>Содержание и текущий ремонт</t>
  </si>
  <si>
    <t>Машины, оборудования и техника</t>
  </si>
  <si>
    <t>Транспортные средства</t>
  </si>
  <si>
    <t>900</t>
  </si>
  <si>
    <t>Прочие машины, оборудования, техника и передаточные устройства</t>
  </si>
  <si>
    <t>920</t>
  </si>
  <si>
    <t>28</t>
  </si>
  <si>
    <t>Расходы по аренде</t>
  </si>
  <si>
    <t>29</t>
  </si>
  <si>
    <t>44</t>
  </si>
  <si>
    <t>31</t>
  </si>
  <si>
    <t>Расходы запасов материальных оборотных средств</t>
  </si>
  <si>
    <t>Прочие материальные оборотные средства</t>
  </si>
  <si>
    <t>33</t>
  </si>
  <si>
    <t>110</t>
  </si>
  <si>
    <t>35</t>
  </si>
  <si>
    <t>36</t>
  </si>
  <si>
    <t>37</t>
  </si>
  <si>
    <t>38</t>
  </si>
  <si>
    <t>Топливо и ГСМ</t>
  </si>
  <si>
    <t>39</t>
  </si>
  <si>
    <t>Другие расходы на приобретение товаров и услуг</t>
  </si>
  <si>
    <t>92</t>
  </si>
  <si>
    <t>Телефонные, телекоммуникационные и информационные услуги</t>
  </si>
  <si>
    <t>Телефонные, телеграфные и почтовые услуги</t>
  </si>
  <si>
    <t>43</t>
  </si>
  <si>
    <t>Информационные и коммуникационные услуги</t>
  </si>
  <si>
    <t>93</t>
  </si>
  <si>
    <t>45</t>
  </si>
  <si>
    <t>99</t>
  </si>
  <si>
    <t>Прочие расходы на приобретение товаров и услуг</t>
  </si>
  <si>
    <t>46</t>
  </si>
  <si>
    <t>990</t>
  </si>
  <si>
    <t>РАСХОДЫ ПО ОСНОВНЫМ СРЕДСТВАМ</t>
  </si>
  <si>
    <t>48</t>
  </si>
  <si>
    <t>Приобретение основных средств</t>
  </si>
  <si>
    <t>49</t>
  </si>
  <si>
    <t>54</t>
  </si>
  <si>
    <t>Прочие машины и оборудование</t>
  </si>
  <si>
    <t>55</t>
  </si>
  <si>
    <t>56</t>
  </si>
  <si>
    <t xml:space="preserve">Компьютерное оборудование, вычислительная, аудио-видео техника, информационная технология и принадлежности </t>
  </si>
  <si>
    <t>57</t>
  </si>
  <si>
    <t>58</t>
  </si>
  <si>
    <t>59</t>
  </si>
  <si>
    <t>ДРУГИЕ РАСХОДЫ</t>
  </si>
  <si>
    <t>Различные прочие расходы</t>
  </si>
  <si>
    <t>Текущие</t>
  </si>
  <si>
    <t>Электрон давлат харидларида иштирок этиш учун закалат тулови харажатлари</t>
  </si>
  <si>
    <t>190</t>
  </si>
  <si>
    <t>Прочие расходы</t>
  </si>
  <si>
    <t>Приложение 4
к Правилам составления, утверждения и представления периодических финансовых отчетов организациями, финансируемыми из Государственного бюджета Республики Узбекистан</t>
  </si>
  <si>
    <t>ОТЧЕТ
о движении денежных средств по Фонду развития бюджетной организации</t>
  </si>
  <si>
    <t>Периодичность:</t>
  </si>
  <si>
    <t>Республиканский</t>
  </si>
  <si>
    <t>Единица измерения:</t>
  </si>
  <si>
    <t>тыс. сум</t>
  </si>
  <si>
    <t xml:space="preserve">Л/С: </t>
  </si>
  <si>
    <t>Показатели</t>
  </si>
  <si>
    <t>Сумма</t>
  </si>
  <si>
    <t>1. Остаток денежных средств на начало года</t>
  </si>
  <si>
    <t>2. Поступления доходов в отчетный период - всего</t>
  </si>
  <si>
    <t>2.1 Поступило доходов (поступлений) за отчетный период</t>
  </si>
  <si>
    <t>в том числе:</t>
  </si>
  <si>
    <t>а) от производства и реализации товаров (работ, услуг)</t>
  </si>
  <si>
    <t>б) от предоставления в аренду временно не используемых помещений и другого государственного имущества</t>
  </si>
  <si>
    <t>в) от спонсорской (безвозмездной) помощи бюджетным организациям, оказываемой юридическими и физическими лицами</t>
  </si>
  <si>
    <t>г) другие поступления</t>
  </si>
  <si>
    <t>д) от сэкономленных бюджетных средств в конце последнего рабочего дня отчетного квартала</t>
  </si>
  <si>
    <t>2.2 Поступления за счет остатка прошлого года</t>
  </si>
  <si>
    <t>3. Кассовые расходы, осушествленные в отчетном периоде - всего</t>
  </si>
  <si>
    <t>3.1 Кассовые расходы</t>
  </si>
  <si>
    <t>3.2 Возврат остатка(9919, 9818)</t>
  </si>
  <si>
    <t>4. Остаток денежных средств на конец отчетного периода</t>
  </si>
  <si>
    <t>4.1 Остаток средств на транзитном счете на конец отчетного периода</t>
  </si>
  <si>
    <t>Расшифровка расходов</t>
  </si>
  <si>
    <t>категория</t>
  </si>
  <si>
    <t>статья и подстатья</t>
  </si>
  <si>
    <t>элемент</t>
  </si>
  <si>
    <t>Кассовые расходы-всего</t>
  </si>
  <si>
    <t>Фактические расходы (по субсчету 741000)</t>
  </si>
  <si>
    <t>X</t>
  </si>
  <si>
    <t>Руководитель _______________</t>
  </si>
  <si>
    <t>Главный бухгалтер ____________________</t>
  </si>
  <si>
    <t>М.П</t>
  </si>
  <si>
    <t>____ ______________ 20____ год</t>
  </si>
  <si>
    <t xml:space="preserve">Приложение 7
к Правилам составления, утверждения и представления периодических финансовых отчетов организациями, финансируемыми из Государственного бюджета
Республики Узбекистан
</t>
  </si>
  <si>
    <t>ОТЧЕТ</t>
  </si>
  <si>
    <t>о движении прочих внебюджетных средств</t>
  </si>
  <si>
    <t>Организация :</t>
  </si>
  <si>
    <t>Единица измерения тыс. сум</t>
  </si>
  <si>
    <t>Наименования поступлений</t>
  </si>
  <si>
    <t>1. Остаток средств на начало года</t>
  </si>
  <si>
    <t>2. Поступления доходов (поступлений) в отчетный период - всего</t>
  </si>
  <si>
    <t>ПРИЛОЖЕНИЕ 3
к Правилам составления, утверждения и представления периодических финансовых отчетов организациями, финансируемыми из Государственного бюджета Республики Узбекистан</t>
  </si>
  <si>
    <t>СПРАВКА 
о дебиторской и кредиторской задолженностях</t>
  </si>
  <si>
    <t>Глава:</t>
  </si>
  <si>
    <t>016</t>
  </si>
  <si>
    <t>Отчетный период:</t>
  </si>
  <si>
    <t>№ п/п</t>
  </si>
  <si>
    <t>Статья расходов</t>
  </si>
  <si>
    <t>Всего 
задолженность</t>
  </si>
  <si>
    <t>Из них</t>
  </si>
  <si>
    <t>Из них просроченная 
задолженность - 
всего</t>
  </si>
  <si>
    <t>в том числе</t>
  </si>
  <si>
    <t>Из них за пределами 
республики</t>
  </si>
  <si>
    <t>Примечание</t>
  </si>
  <si>
    <t>за счет
 бюджета</t>
  </si>
  <si>
    <t>за счет внебюджетных средств</t>
  </si>
  <si>
    <t>Фонд</t>
  </si>
  <si>
    <t>A</t>
  </si>
  <si>
    <t>ДЕБИТОРСКАЯ ЗАДОЛЖЕННОСТЬ:</t>
  </si>
  <si>
    <t/>
  </si>
  <si>
    <t>4200000</t>
  </si>
  <si>
    <t>4220000</t>
  </si>
  <si>
    <t>4221000</t>
  </si>
  <si>
    <t>4224000</t>
  </si>
  <si>
    <t>4225000</t>
  </si>
  <si>
    <t>4250000</t>
  </si>
  <si>
    <t>4252000</t>
  </si>
  <si>
    <t>4252500</t>
  </si>
  <si>
    <t>4290000</t>
  </si>
  <si>
    <t>4292000</t>
  </si>
  <si>
    <t>4292100</t>
  </si>
  <si>
    <t>4292200</t>
  </si>
  <si>
    <t>4800000</t>
  </si>
  <si>
    <t>4820000</t>
  </si>
  <si>
    <t>4821000</t>
  </si>
  <si>
    <t>4821100</t>
  </si>
  <si>
    <t>4821140</t>
  </si>
  <si>
    <t>Итого по группам расходов:</t>
  </si>
  <si>
    <t>Всего:</t>
  </si>
  <si>
    <t>КРЕДИТОРСКАЯ ЗАДОЛЖЕННОСТЬ:</t>
  </si>
  <si>
    <t>4223000</t>
  </si>
  <si>
    <t>Руководитель _____________________</t>
  </si>
  <si>
    <t>O`ZBEKTELEKOM АЖ</t>
  </si>
  <si>
    <t>INTERNATIONAL PAPERХК</t>
  </si>
  <si>
    <t>UNG PETRO МЧЖ</t>
  </si>
  <si>
    <t>16358-М</t>
  </si>
  <si>
    <t>111-П</t>
  </si>
  <si>
    <t>G/46434</t>
  </si>
  <si>
    <t>ГУП Сувсоз</t>
  </si>
  <si>
    <t>Услуга по холодному водоснабжению и услуга канализации</t>
  </si>
  <si>
    <t>Veolia Energy Tashkent МЧЖ</t>
  </si>
  <si>
    <t>0503</t>
  </si>
  <si>
    <t>032354</t>
  </si>
  <si>
    <t>202</t>
  </si>
  <si>
    <t>230</t>
  </si>
  <si>
    <t>Поступления сумм дебиторской задолженности прошлых лет (4-004-10)</t>
  </si>
  <si>
    <t>cум</t>
  </si>
  <si>
    <t>4299000</t>
  </si>
  <si>
    <t>4299990</t>
  </si>
  <si>
    <t>Сум</t>
  </si>
  <si>
    <t xml:space="preserve"> Казначейский лицевой счет организации</t>
  </si>
  <si>
    <t>Категория</t>
  </si>
  <si>
    <t>I-группа "Заработная плата и приравненные к ней платежи"</t>
  </si>
  <si>
    <t>Заработная плата</t>
  </si>
  <si>
    <t>Заработная плата в денежной форме</t>
  </si>
  <si>
    <t>Основная заработная плата</t>
  </si>
  <si>
    <t>Надбавки и доплаты к заработной плате</t>
  </si>
  <si>
    <t>Выплаты из фонда материального стимулирования работникам бюджетных организаций</t>
  </si>
  <si>
    <t>Доплаты работникам с учеными степенями</t>
  </si>
  <si>
    <t>Пособия</t>
  </si>
  <si>
    <t>Пособия по временной нетрудоспособности</t>
  </si>
  <si>
    <t>II-группа "Начисления на заработную плату"</t>
  </si>
  <si>
    <t>Взносы / отчисления на социальные нужды</t>
  </si>
  <si>
    <t>Реально производимые взносы/отчисления на социальные нужды</t>
  </si>
  <si>
    <t>Единый социальный платеж</t>
  </si>
  <si>
    <t>Командировочные расходы</t>
  </si>
  <si>
    <t>В пределах республики</t>
  </si>
  <si>
    <t>Компьютерное оборудование, вычислительная и аудио-видео техника</t>
  </si>
  <si>
    <t>Товарно-материальных запасов</t>
  </si>
  <si>
    <t>Товарно-материальных запасов (кроме бумаги)</t>
  </si>
  <si>
    <t>Расходы на приобретение бумаги</t>
  </si>
  <si>
    <t>Одежды, обуви и постельных принадлежностей</t>
  </si>
  <si>
    <t>91</t>
  </si>
  <si>
    <t>Расходы на обучение</t>
  </si>
  <si>
    <t xml:space="preserve">Услуги по охране объектов </t>
  </si>
  <si>
    <t>DAVLAT AXBOROT TIZIMLARINI YARATISH VA QOLLAB QUVATLASH BOYICHA YAGONA INTEGR-</t>
  </si>
  <si>
    <t>Салфетки бумажные</t>
  </si>
  <si>
    <t>CPIO-4464</t>
  </si>
  <si>
    <t>Турғун даволаш-профилактика муассасаларида даволанаётган беморлардан овқатланиш учун ундириладиган тўловлар, шунингдек Давлат тиббий суғурта жамғармаси маблағлари ҳисобидан нақд пул олиш учун транзит ҳисобварақларига ўтказилган маблағлар (111 313)</t>
  </si>
  <si>
    <t>2514</t>
  </si>
  <si>
    <t>4210000</t>
  </si>
  <si>
    <t>4211000</t>
  </si>
  <si>
    <t>М.П.</t>
  </si>
  <si>
    <r>
      <t xml:space="preserve">________________ _____________________    </t>
    </r>
    <r>
      <rPr>
        <u/>
        <sz val="11"/>
        <color indexed="8"/>
        <rFont val="Times New Roman"/>
        <family val="1"/>
        <charset val="204"/>
      </rPr>
      <t>20</t>
    </r>
    <r>
      <rPr>
        <sz val="11"/>
        <color indexed="8"/>
        <rFont val="Times New Roman"/>
        <family val="1"/>
        <charset val="204"/>
      </rPr>
      <t>_____г.</t>
    </r>
  </si>
  <si>
    <t>Р А С Ш И Ф Р О В К А    Р А С Х О Д О В</t>
  </si>
  <si>
    <t>А.  К А С С О В Ы Е    Р А С Х О Д Ы</t>
  </si>
  <si>
    <t>Статья и подстатья</t>
  </si>
  <si>
    <t>по кодам классификация источников средств и уровней бюджетов</t>
  </si>
  <si>
    <t>4004-10</t>
  </si>
  <si>
    <t>4. Остаток средств на конец отчетного периода</t>
  </si>
  <si>
    <t>Б.    Ф А К Т И Ч Е С К И Е      Р А С Х О Д Ы</t>
  </si>
  <si>
    <t>Руководитель ___________</t>
  </si>
  <si>
    <t xml:space="preserve">Главный бухгалтер _______________ </t>
  </si>
  <si>
    <t>М. П.</t>
  </si>
  <si>
    <t>«___» ________________20__ год</t>
  </si>
  <si>
    <t>Сувениры</t>
  </si>
  <si>
    <t>Услуга по техническому обслуживанию легковых автомобилей и легких грузовых автотранспортных средств, кроме услуг по ремонту электрооборудования, шин и кузовов</t>
  </si>
  <si>
    <t>Товарлар (166 000)</t>
  </si>
  <si>
    <t>85</t>
  </si>
  <si>
    <t xml:space="preserve"> Салфетки бумажные</t>
  </si>
  <si>
    <t>CPIO-4701</t>
  </si>
  <si>
    <t>Тўғридан тўғри (ЗРУ-684, Ст 71,  пункт 21, част 1)</t>
  </si>
  <si>
    <t>E-26-8289</t>
  </si>
  <si>
    <t>Услуга по технической поддержке информационных технологий</t>
  </si>
  <si>
    <t>11/19-V</t>
  </si>
  <si>
    <t>Таклиф сўрови 26.12.2025 г. УП-259 пункт 6 ПР №1 пункт 9</t>
  </si>
  <si>
    <t>MAXSUSTRANS ISHLAB CHIQARISH BOSHQARMASI DUK</t>
  </si>
  <si>
    <t xml:space="preserve"> Услуга по вывозу мусора</t>
  </si>
  <si>
    <t>м3</t>
  </si>
  <si>
    <t>Тўғридан тўғри (ЗРУ-684, Ст 71,  пункт 6, част 1)</t>
  </si>
  <si>
    <t>7814-2026/IJRO</t>
  </si>
  <si>
    <t xml:space="preserve"> Бензин автомобильный</t>
  </si>
  <si>
    <t>367-26</t>
  </si>
  <si>
    <t>Л</t>
  </si>
  <si>
    <t>Запрос предложений 26.12.2025 г. УП-259 пункт 6 ПР №1 пункт 7</t>
  </si>
  <si>
    <t>Энергия тепловая, отпущенная котельными</t>
  </si>
  <si>
    <t>144/B-19</t>
  </si>
  <si>
    <t xml:space="preserve"> Услуга по круглосуточной поддержке телефонной линии</t>
  </si>
  <si>
    <t>АО HUDUDIY  ELEKTR TARMOQLARI</t>
  </si>
  <si>
    <t>Квт/ч</t>
  </si>
  <si>
    <t>ORZU TOVAR MCHJ</t>
  </si>
  <si>
    <t>97/AK</t>
  </si>
  <si>
    <t>Тўғридан тўғри (ЗРУ-684, Ст-71, пункт-17, част-1,)</t>
  </si>
  <si>
    <t>7/AK</t>
  </si>
  <si>
    <t>2/AK</t>
  </si>
  <si>
    <t>YaTT Atabayev Gayrat Nabijonovich</t>
  </si>
  <si>
    <t xml:space="preserve">32807710600037 </t>
  </si>
  <si>
    <t>1/AK</t>
  </si>
  <si>
    <t>OOO DRIVERS VILLAGE</t>
  </si>
  <si>
    <t>C-47</t>
  </si>
  <si>
    <t>усл.ед</t>
  </si>
  <si>
    <t>ЯККА ТАРТИБДАГИ ТАДБИРКОР</t>
  </si>
  <si>
    <t>Чистоль</t>
  </si>
  <si>
    <t xml:space="preserve">51407025650058 </t>
  </si>
  <si>
    <t>SOH ABDUL TRADE MCHJ</t>
  </si>
  <si>
    <t>Ершик для унитаза</t>
  </si>
  <si>
    <t>CHAQMOQ MAKVIN MCHJ</t>
  </si>
  <si>
    <t xml:space="preserve"> Гипохлорит кальция</t>
  </si>
  <si>
    <t>ООО BILOL AND E`ZOZA</t>
  </si>
  <si>
    <t>HAYRULLA MCHJ</t>
  </si>
  <si>
    <t>TRADING VENTURE XK</t>
  </si>
  <si>
    <t>SAM-ALI 0920 MCHJ</t>
  </si>
  <si>
    <t>YTT SALOHIDDINOV BERDIYOR DILMUROD O?G?LI</t>
  </si>
  <si>
    <t>MEXR VODIYSI</t>
  </si>
  <si>
    <t>RAKAT 712 MCHJ</t>
  </si>
  <si>
    <t>ХК VIRGO GROUP</t>
  </si>
  <si>
    <t>Удобрения минеральные комплексные</t>
  </si>
  <si>
    <t>Шланг сантехнический</t>
  </si>
  <si>
    <t>Сифон</t>
  </si>
  <si>
    <t>Подстилка для унитаза</t>
  </si>
  <si>
    <t>Семена газонной травы</t>
  </si>
  <si>
    <t xml:space="preserve">52411046450017 </t>
  </si>
  <si>
    <t>Краска эмаль</t>
  </si>
  <si>
    <t>Водоэмульсия</t>
  </si>
  <si>
    <t>Услуга по текущему ремонту сплит кондиционеров</t>
  </si>
  <si>
    <t>Блок питания</t>
  </si>
  <si>
    <t>SOFT PERO MCHJ</t>
  </si>
  <si>
    <t>PAIB Avtoxojaligi</t>
  </si>
  <si>
    <t>СП JUST WATERS</t>
  </si>
  <si>
    <t>BEST WASHH MAS`ULIYATI CHEKLANGAN JAMIYAT</t>
  </si>
  <si>
    <t>Вода минеральная природная питьевая упакованная</t>
  </si>
  <si>
    <t xml:space="preserve"> Услуга по чистке ковров</t>
  </si>
  <si>
    <t>Аренда транспортных средств</t>
  </si>
  <si>
    <t>26/И</t>
  </si>
  <si>
    <t>ABDULLAYEV XAMIDULLA XASANOVICH</t>
  </si>
  <si>
    <t>Xusanov Alijon</t>
  </si>
  <si>
    <t>ЯТТ Madjidov Jamshid Djalilovich</t>
  </si>
  <si>
    <t>25/АК</t>
  </si>
  <si>
    <t>Услуга по изготовлению панно</t>
  </si>
  <si>
    <t>Круглые панно</t>
  </si>
  <si>
    <t>16/АК</t>
  </si>
  <si>
    <t xml:space="preserve">33007870290041 </t>
  </si>
  <si>
    <t xml:space="preserve">32008870290041 </t>
  </si>
  <si>
    <t xml:space="preserve">31009870100030 </t>
  </si>
  <si>
    <t>34/АК</t>
  </si>
  <si>
    <t>46/АК</t>
  </si>
  <si>
    <t>48/АК</t>
  </si>
  <si>
    <t>ARSENAL WEBNAME Mas uliyati cheklangan jamiyat</t>
  </si>
  <si>
    <t>Услуга подключения поддержки SSL протокола</t>
  </si>
  <si>
    <t>СП TASHKEI INTERNATIONALООО</t>
  </si>
  <si>
    <t>Тонер</t>
  </si>
  <si>
    <t>O?ZBEKISTON RESPUBLIKASI ADLIYA VAZIRLIGI HUZURIDAGI YURIDIK KADRLARNI QAYTA TAY</t>
  </si>
  <si>
    <t>ЧП DOORS KINGDOM</t>
  </si>
  <si>
    <t>ООО LYUKS AUTO</t>
  </si>
  <si>
    <t>GP TECH UNION MCHJ</t>
  </si>
  <si>
    <t>Уз.Р.Бош прокуратура академияси</t>
  </si>
  <si>
    <t>ETL-KAZBEK XK</t>
  </si>
  <si>
    <t>SPHERE MEDIC MCHJ</t>
  </si>
  <si>
    <t>OOO ARSENAL D</t>
  </si>
  <si>
    <t>OOO SOUVENIR</t>
  </si>
  <si>
    <t>Услуга по организации краткосрочных курсов профессионального обучения</t>
  </si>
  <si>
    <t xml:space="preserve"> Защищенная электронная почта Е-ХАТ</t>
  </si>
  <si>
    <t>E-26-10577</t>
  </si>
  <si>
    <t>Услугa по обслуживанию и ремонту автоматических ворот</t>
  </si>
  <si>
    <t>0907</t>
  </si>
  <si>
    <t>Услуга по использованию программных продуктов</t>
  </si>
  <si>
    <t>Услуга по организации учебного семинара</t>
  </si>
  <si>
    <t>Чел.</t>
  </si>
  <si>
    <t>Услуга по проведению профилактических испытаний электрооборудования, силовых проводов и защитного заземления</t>
  </si>
  <si>
    <t>Услуга по техническому обслуживанию, сопровождению программного обеспечения</t>
  </si>
  <si>
    <t>Бумага туалетная</t>
  </si>
  <si>
    <t>1-д/с 144/В-19</t>
  </si>
  <si>
    <t>Тўғридан тўғри (ЗРУ-684, Ст-71, пункт-21, част-1,)</t>
  </si>
  <si>
    <t>Услуга по регистрации доменов</t>
  </si>
  <si>
    <t>Нагрудный знак</t>
  </si>
  <si>
    <t>1-д/с CPIO-4701</t>
  </si>
  <si>
    <t>59/АК</t>
  </si>
  <si>
    <r>
      <t xml:space="preserve"> 2026 йилда    
Ўзбекистон Республикаси Марказий сайлов комиссияси томонидан </t>
    </r>
    <r>
      <rPr>
        <b/>
        <sz val="14"/>
        <rFont val="Times New Roman"/>
        <family val="1"/>
      </rPr>
      <t>асосий воситалар харид қилиш учун</t>
    </r>
    <r>
      <rPr>
        <b/>
        <sz val="14"/>
        <rFont val="Times New Roman"/>
        <family val="1"/>
        <charset val="204"/>
      </rPr>
      <t xml:space="preserve"> ўтказилган танловлар (тендерлар)
ва амалга оширилган давлат харидлари тўғрисидаги
МАЪЛУМОТЛАР</t>
    </r>
  </si>
  <si>
    <r>
      <t xml:space="preserve">2026 йил 9 ойликда  
Ўзбекистон Республикаси Марказий сайлов комиссияси томонидан </t>
    </r>
    <r>
      <rPr>
        <b/>
        <sz val="14"/>
        <rFont val="Times New Roman"/>
        <family val="1"/>
      </rPr>
      <t>кам баҳоли ва тез эскирувчи буюмлар харид қилиш учун</t>
    </r>
    <r>
      <rPr>
        <b/>
        <sz val="14"/>
        <rFont val="Times New Roman"/>
        <family val="1"/>
        <charset val="204"/>
      </rPr>
      <t xml:space="preserve"> ўтказилган
танловлар (тендерлар) ва амалга оширилган давлат харидлари тўғрисидаги
МАЪЛУМОТЛАР</t>
    </r>
  </si>
  <si>
    <t xml:space="preserve">2026 йил 9 ойликда 
Ўзбекистон Республикаси Марказий сайлов комиссияси бюджетдан ажратилган маблағларнинг чегараланган миқдорининг ўз тасарруфидаги бюджет ташкилотлари кесимида тақсимоти тўғрисида </t>
  </si>
  <si>
    <t>2026 йил 9 ойликда 
Ўзбекистон Республикаси Марказий сайлов комиссиясида 
капитал қўйилмалар ҳисобидан амалга оширилаётган лойиҳаларнинг ижроси тўғрисидаги
МАЪЛУМОТЛАР</t>
  </si>
  <si>
    <t>2026 йил 9 ойликда 
Ўзбекистон Республикаси Марказий сайлов комиссияси томонидан
 ўтказилган танловлар (тендерлар) ва амалга оширилган давлат харидлари тўғрисидаги
МАЪЛУМОТЛАР</t>
  </si>
  <si>
    <r>
      <t xml:space="preserve">2026 йил 9 ойликда
Ўзбекистон Республикаси Марказий сайлов комиссияси томонидан 
</t>
    </r>
    <r>
      <rPr>
        <b/>
        <sz val="14"/>
        <rFont val="Times New Roman"/>
        <family val="1"/>
      </rPr>
      <t xml:space="preserve">қурилиш, реконструкция қилиш ва таъмирлаш ишлари бўйича ўтказилган танловлар (тендерлар) </t>
    </r>
    <r>
      <rPr>
        <b/>
        <sz val="14"/>
        <rFont val="Times New Roman"/>
        <family val="1"/>
        <charset val="204"/>
      </rPr>
      <t>тўғрисидаги
МАЪЛУМОТЛАР</t>
    </r>
  </si>
  <si>
    <t>2026 йил 9 ойликда
Ўзбекистон Республикасининг Давлат бюджетидан молиялаштириладиган ижтимоий ва ишлаб чиқариш
инфратузилмасини ривожлантириш дастурларининг ижро этилиши тўғрисидаги 
МАЪЛУМОТ</t>
  </si>
  <si>
    <t>на 01.10.2026</t>
  </si>
  <si>
    <t>"O'ZBEKISTON RESPUBLIKASI MARKAZIY SAYLOV KOMISSIYASI" DM</t>
  </si>
  <si>
    <t>1 октабр</t>
  </si>
  <si>
    <t>Бюджет ташкилотларининг бошқа ҳисобрақамлардаги бюджет бўйича маблағлари (104100)</t>
  </si>
  <si>
    <t>Бошқа мақсадлар учун молиялаштирилган бюджет маблағлари (104120)</t>
  </si>
  <si>
    <t>Давлат бюджетининг хорижий валютадаги маблағлари (105 100)</t>
  </si>
  <si>
    <t>1703</t>
  </si>
  <si>
    <t>Бюджет ҳисобидан нақд пул олиш учун транзит ҳисобварақларига ўтказилган маблағлар (111100)</t>
  </si>
  <si>
    <t>Бюджет ташкилотларининг бюджетдан ташқари маблағлари ҳисобидан нақд пул олиш учун транзит ҳисобварақларига ўтказилган маблағлар (111300)</t>
  </si>
  <si>
    <t>Бюджет ташкилотларини ривожлантириш жамғармаси маблағлари ҳисобидан нақд пул олиш учун транзит ҳисобварақларга ўтказилган маблағлар (111301)</t>
  </si>
  <si>
    <t>Бюджет ташкилотларининг Ўзбекистон Республикаси Иқтисодиёт ва молия вазирлиги ҳузуридаги Бюджетдан ташқари пенсия жамғармаси маблағлари ҳисобидан нақд пул олиш учун транзит ҳисобварақларига ўтказилган маблағлар (111302)</t>
  </si>
  <si>
    <t>Тиббиёт муассасаларини моддий рағбатлантириш ва ривожлантириш жамғармаси маблағлари ҳисобидан нақд пул олиш учун транзит ҳисобварақларига ўтказилган маблағлар (111303)</t>
  </si>
  <si>
    <t>Мактабдан ташқари таълим муассасаларида болалар таъминоти маблағлари ҳисобидан нақд пул олиш учун транзит ҳисобварақларига ўтказилган маблағлар (111306)</t>
  </si>
  <si>
    <t>Ўқув муассасаларида ўқишдан тушаётган пул маблағлари ҳисобидан нақд пул олиш учун транзит ҳисобварақларига ўтказилган маблағлар (111309)</t>
  </si>
  <si>
    <t>Ажратмалар ҳисобига шаклланадиган вазирлик ва идораларнинг бюджетдан ташқари жамғармалари ҳисобидан нақд пул олиш учун транзит ҳисобварақларига ўтказилган маблағлар (111310)</t>
  </si>
  <si>
    <t>Тақсимланиши назарда тутилган тушумлар (тиббиёт муассасалари учун) ҳисобидан нақд пул олиш учун транзит ҳисобварақларига ўтказилган маблағлар (111314)</t>
  </si>
  <si>
    <t>Бошқа таълим муассасаларида болалар таъминоти бўйича ота-оналар тўлови ҳисобидан нақд пул олиш учун транзит ҳисобварақларига ўтказилган маблағлар (111315)</t>
  </si>
  <si>
    <t>Грантлар, инсонпарварлик ёрдами ва техник кўмаклашиш воситалари бўйича ажратилган маблағлар ҳисобидан нақд пул олиш учун транзит ҳисобварақларига ўтказилган маблағлар (111320)</t>
  </si>
  <si>
    <t>Кредит маблағлари ҳисобидан нақд пул олиш учун транзит ҳисобварақларига ўтказилган маблағлар (111321)</t>
  </si>
  <si>
    <t>Конвертация учун транзит ҳисоб рақамига ўтказиб берилган маблағлар (111400)</t>
  </si>
  <si>
    <t>Ҳисоб-китоб клиринг палатасига ўтказилган маблағлар (111500)</t>
  </si>
  <si>
    <t>Йўлдаги бошқа маблағлар (111900)</t>
  </si>
  <si>
    <t>Пул маблағлари — жами (10+11+12+14+17+18+19+20+23 — қаторлар)</t>
  </si>
  <si>
    <t>Қисқа муддатли ички депозитлар (121100)</t>
  </si>
  <si>
    <t>Қисқа муддатли ташқи депозитлар (121200)</t>
  </si>
  <si>
    <t>Мажбурий келишувлар бўйича активлар (155 000)</t>
  </si>
  <si>
    <t>Бюджет ташкилотларининг дебитор қарзлари — жами (50+51+52+53+54 — қаторлар)</t>
  </si>
  <si>
    <t>Жорий озиқ-овқат маҳсулотлари (161110)</t>
  </si>
  <si>
    <t>Қиш-баҳор мавсумига ғамланадиган озиқ-овқат маҳсулотлари (161120)</t>
  </si>
  <si>
    <t>Дори-дармонлар ва тиббиётда фойдаланиладиган воситалар (161210)</t>
  </si>
  <si>
    <t>Вакциналар ва бактериологик препаратлар (161220)</t>
  </si>
  <si>
    <t>Амбулатория шароитида даволанувчи имтиёзли беморлар контингентига рецепт асосида бепул берилувчи дори-дармонлар (161230)</t>
  </si>
  <si>
    <t>Ижтимоий аҳамиятга эга бўлган дори воситалари ва тиббиёт буюмлари (161240)</t>
  </si>
  <si>
    <t>Ёқилғи нефт маҳсулотлари (161310)</t>
  </si>
  <si>
    <t>Суюлтирилган газ (161320)</t>
  </si>
  <si>
    <t>Кўмир (161330)</t>
  </si>
  <si>
    <t>Бошқа турдаги ёнилғи материаллари (161340)</t>
  </si>
  <si>
    <t>Хўжалик маҳсулотлари (161410)</t>
  </si>
  <si>
    <t>Канцелярия маҳсулотлари (қоғоздан ташқари) (161420)</t>
  </si>
  <si>
    <t>Қоғоз (161430)</t>
  </si>
  <si>
    <t>Кийим-кечак ва пойабзаллар (161510)</t>
  </si>
  <si>
    <t>Чойшаб-ғилофлар (161520)</t>
  </si>
  <si>
    <t>Биологик активлар (161 800)</t>
  </si>
  <si>
    <t>Фойдаланиладиган (истеъмол қилинадиган) биологик активлар (161 810)</t>
  </si>
  <si>
    <t>Унумдор (наслдор) биологик активлар (161 820)</t>
  </si>
  <si>
    <t>7702</t>
  </si>
  <si>
    <t>Товар-моддий захиралар ва уларга харажатлар — жами (70+71+72+73+74+75+76+77+78+79+80+81+82+83+84+85 — қаторлар)</t>
  </si>
  <si>
    <t>I БЎЛИМ БЎЙИЧА ЖАМИ (30+40+60+90 — қаторлар)</t>
  </si>
  <si>
    <t>Узоқ муддатли ички депозитлар (211100)</t>
  </si>
  <si>
    <t>Узоқ муддатли ташқи депозитлар (211200)</t>
  </si>
  <si>
    <t>Ички акция ва капитал</t>
  </si>
  <si>
    <t>Давлат мақсадли жамғармаларидан мақсадли ва бошқа бюджетдан ташқари жамғармаларга берилган узоқ муддатли ссудалар</t>
  </si>
  <si>
    <t>203</t>
  </si>
  <si>
    <t>Узоқ муддатли активлар — жами (200+201+202+203 қаторлар)</t>
  </si>
  <si>
    <t>Концессия бино ва иншоотлари (221 150)</t>
  </si>
  <si>
    <t>21105</t>
  </si>
  <si>
    <t>Транспорт воситалари (221210)</t>
  </si>
  <si>
    <t>Концессия транспорт воситалари (221 211)</t>
  </si>
  <si>
    <t>21202</t>
  </si>
  <si>
    <t>Бошқа турдаги концессия активлар (транспорт воситаларидан ташқари) (221 223)</t>
  </si>
  <si>
    <t>21303</t>
  </si>
  <si>
    <t>Асосий восита сифатида ҳисобга олинадиган ўсимликлар ва ҳайвонлар (221 310)</t>
  </si>
  <si>
    <t>Асосий восита сифатида ҳисобга олинадиган ҳайвонлар (221 311)</t>
  </si>
  <si>
    <t>Ҳосил берувчи ўсимлик (221 312)</t>
  </si>
  <si>
    <t>Декоратив ва кўкаламзорлаштириш ўсимликлари (221 313)</t>
  </si>
  <si>
    <t>21503</t>
  </si>
  <si>
    <t>Асосий воситалар баланс қиймати  — жами (211+212+214+218 — қаторлар)</t>
  </si>
  <si>
    <t>Концессия бино ва иншоотлари амортизацияси (231 150)</t>
  </si>
  <si>
    <t>22105</t>
  </si>
  <si>
    <t>Концессия транспорт воситалари амортизацияси (231 211)</t>
  </si>
  <si>
    <t>22202</t>
  </si>
  <si>
    <t>Информацион, компьютер ва телекоммуникацион жиҳозлар амортизацияси (231221)</t>
  </si>
  <si>
    <t>Бошқа турдаги машина ва жиҳозлар амортизацияси (231222)</t>
  </si>
  <si>
    <t>Бошқа турдаги концессия активлар амортизацияси (транспорт воситаларидан ташқари) (231 223)</t>
  </si>
  <si>
    <t>22303</t>
  </si>
  <si>
    <t>Асосий восита сифатида ҳисобга олинадиган ўсимликлар ва ҳайвонлар амортизацияси (231 310)</t>
  </si>
  <si>
    <t>Асосий восита сифатида ҳисобга олинадиган ҳайвонлар амортизацияси (231 311)</t>
  </si>
  <si>
    <t>Ҳосил берувчи ўсимликлар амортизацияси (231 312)</t>
  </si>
  <si>
    <t>Декоратив ва кўкаламзорлаштириш ўсимликлари амортизацияси (231 313)</t>
  </si>
  <si>
    <t>22503</t>
  </si>
  <si>
    <t>Интеллектуал мулк объектларининг амортизацияси (231320)</t>
  </si>
  <si>
    <t>Тадқиқот ва ишланмалар амортизацияси (231321)</t>
  </si>
  <si>
    <t>Фойдали қазилмаларни қазиб олиш амортизацияси (231322)</t>
  </si>
  <si>
    <t>Компьютер дастурий таъминоти амортизацияси (231323)</t>
  </si>
  <si>
    <t>Маълумотлар базаси амортизацияси (231324)</t>
  </si>
  <si>
    <t>Кўнгилочар, кутубхона, бадиий ва ижодий қийматликлар амортизацияси (231325)</t>
  </si>
  <si>
    <t>Бошқа турдаги интеллектуал мулк объектлари амортизацияси (231326)</t>
  </si>
  <si>
    <t>Ҳарбий асосий воситалар амортизацияси (231400)</t>
  </si>
  <si>
    <t>Асосий воситалар амортизацияси  — жами (221+222+224 +228 — қаторлар)</t>
  </si>
  <si>
    <t>Концессия бино ва иншоотлари (221 150-231 150)</t>
  </si>
  <si>
    <t>23105</t>
  </si>
  <si>
    <t>Концессия транспорт воситалари (221 211-231 211)</t>
  </si>
  <si>
    <t>23202</t>
  </si>
  <si>
    <t>Бошқа турдаги концессия активлар (транспорт воситаларидан ташқари) (221 223-231 223)</t>
  </si>
  <si>
    <t>23303</t>
  </si>
  <si>
    <t>Асосий восита сифатида ҳисобга олинадиган ўсимликлар ва ҳайвонлар (221 310 - 231 310)</t>
  </si>
  <si>
    <t>Асосий восита сифатида ҳисобга олинадиган ҳайвонлар (221 311 - 231-311)</t>
  </si>
  <si>
    <t>Ҳосил берувчи ўсимлик (221 312 - 231 312)</t>
  </si>
  <si>
    <t>Декоратив ва кўкаламзорлаштириш ўсимликлари (221 313-231 313)</t>
  </si>
  <si>
    <t>23503</t>
  </si>
  <si>
    <t>Номаҳсулдор биологик активлар (223310)</t>
  </si>
  <si>
    <t>Сув ресурслари (223320)</t>
  </si>
  <si>
    <t>Бошқа турдаги табиий ресурслар (223330)</t>
  </si>
  <si>
    <t>Радиочастота спектри (223331)</t>
  </si>
  <si>
    <t>Бошқа табиий ресурслар (223332)</t>
  </si>
  <si>
    <t>Шартнома, лизинг ва лицензиялар (223410)</t>
  </si>
  <si>
    <t>Тижорий оператив лизинг (223411)</t>
  </si>
  <si>
    <t>Табиий ресурслардан фойдаланишга рухсатнома (223412)</t>
  </si>
  <si>
    <t>Маълум турдаги фаолиятни амалга ошириш учун рухсатнома (223413)</t>
  </si>
  <si>
    <t>Келгуси товар ва хизматларга имтиёзли эгалик қилишга рухсатнома (223414)</t>
  </si>
  <si>
    <t>Гудвилл ва маркетинг активлари (223420)</t>
  </si>
  <si>
    <t>Концессия номоддий активлари (223 430)</t>
  </si>
  <si>
    <t>26606</t>
  </si>
  <si>
    <t>Бошқа турдаги табиий ресурслар амортизацияси (233330)</t>
  </si>
  <si>
    <t>Радиочастота спектри амортизацияси (233331)</t>
  </si>
  <si>
    <t>Бошқа ҳақиқий  ресурслар амортизацияси (233332)</t>
  </si>
  <si>
    <t>Номоддий ноишлаб чиқариш активларининг амортизацияси (233400)</t>
  </si>
  <si>
    <t>Шартнома, лизинг ва лицензиялар амортизацияси (233410)</t>
  </si>
  <si>
    <t>Тижорий оператив лизинг амортизацияси (233411)</t>
  </si>
  <si>
    <t>Табиий ресурслардан фойдаланишга рухсатнома амортизацияси (233412)</t>
  </si>
  <si>
    <t>Маълум турдаги фаолиятни амалга ошириш учун рухсатнома амортизацияси (233413)</t>
  </si>
  <si>
    <t>Келгуси товар ва хизматларга имтиёзли эгалик қилишга рухсатномалар амортизацияси (233414)</t>
  </si>
  <si>
    <t>Гудвилл ва маркетинг активлари амортизацияси (233420)</t>
  </si>
  <si>
    <t>Концессия номоддий активлари амортизацияси (233 430)</t>
  </si>
  <si>
    <t>275</t>
  </si>
  <si>
    <t>Ноишлаб чиқариш активлари — жами (271+272 — қаторлар)</t>
  </si>
  <si>
    <t>Радиочастота спектри (223 331 - 233 331)</t>
  </si>
  <si>
    <t>Бошқа табиий ресурслар (223 332 - 233 332)</t>
  </si>
  <si>
    <t>Шартнома, лизинг ва лицензиялар (223 410 - 233 410)</t>
  </si>
  <si>
    <t>Тижорий оператив лизинг (223 411 - 233 411)</t>
  </si>
  <si>
    <t>Табиий ресурслардан фойдаланишга рухсатнома (223 412 - 233 412)</t>
  </si>
  <si>
    <t>Маълум турдаги фаолиятни амалга ошириш учун рухсатнома (223 413 - 233 413)</t>
  </si>
  <si>
    <t>Келгуси товар ва хизматларга имтиёзли эгалик қилишга рухсатнома (223 414 - 233 414)</t>
  </si>
  <si>
    <t>Гудвилл ва маркетинг активлари (223 420 - 233 420)</t>
  </si>
  <si>
    <t>Концессия номоддий активлари (223 430-233 430)</t>
  </si>
  <si>
    <t>30606</t>
  </si>
  <si>
    <t>Бино ва иншоотларга капитал қўйилмалар (241100)</t>
  </si>
  <si>
    <t>Тураржой биноларига капитал қўйилмалар (241110)</t>
  </si>
  <si>
    <t>Тураржой биноларини харид (қабул) қилиш (241111)</t>
  </si>
  <si>
    <t>Қурилиши тугалланмаган тураржой бинолари (241112)</t>
  </si>
  <si>
    <t>Тураржой биноларига бошқа капитал қўйилмалар (241113)</t>
  </si>
  <si>
    <t>Нотураржой биноларига капитал қўйилмалар (241120)</t>
  </si>
  <si>
    <t>Нотураржой биноларини харид (қабул) қилиш (241121)</t>
  </si>
  <si>
    <t>Қурилиши тугалланмаган нотураржой бинолари (241122)</t>
  </si>
  <si>
    <t>Нотураржой биноларига бошқа капитал қўйилмалар (241123)</t>
  </si>
  <si>
    <t>Бошқа иншоотларга капитал қўйилмалар (241130)</t>
  </si>
  <si>
    <t>Бошқа иншоотларни харид (қабул) қилиш (241131)</t>
  </si>
  <si>
    <t>Қурилиши тугалланмаган бошқа иншоотлар (241132)</t>
  </si>
  <si>
    <t>Бошқа иншоотларга бошқа турдаги капитал қўйилмалар (241133)</t>
  </si>
  <si>
    <t>Ерни ободонлаштиришга капитал қўйилмалар (241140)</t>
  </si>
  <si>
    <t>Машина ва жиҳозларга капитал қўйилмалар (241200)</t>
  </si>
  <si>
    <t>Транспорт воситаларига капитал қўйилмалар (241210)</t>
  </si>
  <si>
    <t>Транспорт воситаларини харид (қабул) қилиш (241211)</t>
  </si>
  <si>
    <t>Транспорт воситаларига бошқа капитал қўйилмалар (241212)</t>
  </si>
  <si>
    <t>Машина ва жиҳозларга (транспорт воситаларидан ташқари) капитал қўйилмалар (241220)</t>
  </si>
  <si>
    <t>Машина ва жиҳозларни (транспорт воситаларидан ташқари) харид (қабул) қилиш (241221)</t>
  </si>
  <si>
    <t>Машина ва жиҳозларга (транспорт воситаларидан ташқари) бошқа капитал қўйилмалар (241222)</t>
  </si>
  <si>
    <t>Ўрнатиш учун мўлжалланган асбоб-ускуналар (241223)</t>
  </si>
  <si>
    <t>Бошқа турдаги асосий воситаларга капитал қўйилмалар (241300)</t>
  </si>
  <si>
    <t>Асосий восита сифатида ҳисобга олинадиган ўсимликлар ва ҳайвонлар (241 310)</t>
  </si>
  <si>
    <t>Асосий восита сифатида ҳисобга олинадиган ўсимликлар ва ҳайвонларни харид (қабул) қилиш (241 311)</t>
  </si>
  <si>
    <t>Асосий восита сифатида ҳисобга олинадиган ўсимликлар ва ҳайвонларга бошқа харажатлар (241 312)</t>
  </si>
  <si>
    <t>Интеллектуал мулк объектлари (241320)</t>
  </si>
  <si>
    <t>Интеллектуал мулк объектларини харид (қабул) қилиш (241321)</t>
  </si>
  <si>
    <t>Интеллектуал мулк объектларига бошқа харажатлар (241322)</t>
  </si>
  <si>
    <t>Дарсликлар фонди (241330)</t>
  </si>
  <si>
    <t>Дарсликлар фонди (241331)</t>
  </si>
  <si>
    <t>Бадиий китоблар фонди (241332)</t>
  </si>
  <si>
    <t>Бошқа турдаги кутубхона фонди (241339)</t>
  </si>
  <si>
    <t>Ҳарбий асосий воситаларга капитал қўйилмалар (241400)</t>
  </si>
  <si>
    <t>Қийматликларни харид (қабул) қилиш (242100)</t>
  </si>
  <si>
    <t>Қийматликларга бошқа капитал қўйилмалар (242200)</t>
  </si>
  <si>
    <t>Ерни харид қилиш харажатлари (243100)</t>
  </si>
  <si>
    <t>Минерал ва энергия ресурсларига капитал қўйилмалар (243200)</t>
  </si>
  <si>
    <t>Бошқа турдаги табиий активларга капитал қўйилмалар (243300)</t>
  </si>
  <si>
    <t>Номаҳсулдор биологик активларга харажатлар (243310)</t>
  </si>
  <si>
    <t>Сув ресурсларига харажатлар (243320)</t>
  </si>
  <si>
    <t>Бошқа турдаги табиий ресурсларга харажатлар (243330)</t>
  </si>
  <si>
    <t>Номоддий ноишлаб чиқариш активларига капитал қўйилмалар (243400)</t>
  </si>
  <si>
    <t>Шартнома, лизинг ва лицензияларга харажатлар (243410)</t>
  </si>
  <si>
    <t>Гудвилл ва маркетинг активларига харажатлар (243420)</t>
  </si>
  <si>
    <t>Баҳоланган жорий мажбуриятлар (346 000)</t>
  </si>
  <si>
    <t>421</t>
  </si>
  <si>
    <t>Хизмат кўрсатиш бўйича концессия келишувларига доир жорий молиявий мажбуриятлар (347 000)</t>
  </si>
  <si>
    <t>422</t>
  </si>
  <si>
    <t>Хизмат кўрсатиш бўйича концессия келишуви бўйича жорий молиявий мажбуриятлар (347 100)</t>
  </si>
  <si>
    <t>42201</t>
  </si>
  <si>
    <t>Хизмат кўрсатиш бўйича концессия келишуви бўйича ҳисобланган фоизлар мажбурияти (347 200)</t>
  </si>
  <si>
    <t>42202</t>
  </si>
  <si>
    <t>Хизмат кўрсатиш бўйича концессия келишувларига доир операторга берилган ҳуқуқлар бўйича жорий мажбуриятлар (347 300)</t>
  </si>
  <si>
    <t>42203</t>
  </si>
  <si>
    <t>Мажбурий келишувлар бўйича мажбуриятлар (348 000)</t>
  </si>
  <si>
    <t>423</t>
  </si>
  <si>
    <t>Жорий мажбуриятлар — жами (400+401+402+403+404+405+406+407+408+409+410+411+412+413+414+415+416+417+418+419+420+421+422+423 — қаторлар)</t>
  </si>
  <si>
    <t>Хизмат кўрсатиш бўйича концессия келишуви бўйича узоқ муддатли молиявий мажбуриятлар (422 000)</t>
  </si>
  <si>
    <t>442</t>
  </si>
  <si>
    <t>Хизмат кўрсатиш бўйича концессия келишувлари бўйича операторга берилган ҳуқуқлар бўйича мажбуриятлар (423 000)</t>
  </si>
  <si>
    <t>443</t>
  </si>
  <si>
    <t>Баҳоланган узоқ муддатли мажбуриятлар (424 000)</t>
  </si>
  <si>
    <t>444</t>
  </si>
  <si>
    <t>Узоқ муддатли мажбуриятлар — жами (440+441+442+443+444 — қаторлар)</t>
  </si>
  <si>
    <t>Соф активлар/капитал — жами (500+510+511+512+513+514+515+516+517 — қаторлар)</t>
  </si>
  <si>
    <t>Шартли актив (11)</t>
  </si>
  <si>
    <t>610</t>
  </si>
  <si>
    <t>Шартли мажбурият (12)</t>
  </si>
  <si>
    <t>611</t>
  </si>
  <si>
    <t>Бюджет ташкилотлари ва бюджет маблағлари олувчиларнинг даврий молиявий ҳисоботларини тузиш, тасдиқлаш ҳамда тақдим қилиш бўйича қоидаларга
2-ИЛОВА</t>
  </si>
  <si>
    <t>Харажатлар сметасининг ижроси ҳақидаги
ҲИСОБОТ</t>
  </si>
  <si>
    <t xml:space="preserve">01.10.2026 ҳолатига </t>
  </si>
  <si>
    <t>Ташкилот :</t>
  </si>
  <si>
    <t>Бўлим   7016   кичик бўлим   105   боб   016</t>
  </si>
  <si>
    <t xml:space="preserve">Ҳисобот даври: </t>
  </si>
  <si>
    <t>Вазирлик:</t>
  </si>
  <si>
    <t>Бюджет тури :</t>
  </si>
  <si>
    <t xml:space="preserve">Ўлчов бирлиги: минг сўм </t>
  </si>
  <si>
    <t>ШҒҲ:</t>
  </si>
  <si>
    <t>100010860262907016105016001</t>
  </si>
  <si>
    <t>Тоифа</t>
  </si>
  <si>
    <t xml:space="preserve">Модда ва
кичик
модда
</t>
  </si>
  <si>
    <t>Харажатлар номи</t>
  </si>
  <si>
    <t>Тасдиқланган
(аниқланган) режа</t>
  </si>
  <si>
    <t>Ҳисобот даври учун молиялаштирилган</t>
  </si>
  <si>
    <t>Касса
харажати — жами</t>
  </si>
  <si>
    <t>Ҳақиқий
харажатлар — жами</t>
  </si>
  <si>
    <t>930</t>
  </si>
  <si>
    <t>Приборы учета электроэнергии и коммунальных услуг</t>
  </si>
  <si>
    <t>940</t>
  </si>
  <si>
    <t>Axborot tizimi va resurslarini texnik qo`llab-quvvatlash va modernizatsiyalash</t>
  </si>
  <si>
    <t>Ёнгин хавфсизлиги бўйича товар-моддий захиралар</t>
  </si>
  <si>
    <t>950</t>
  </si>
  <si>
    <t>Ёнгин хавфсизлигини таъминлаш бўйича хизматлар сотиб олиш харажатлари</t>
  </si>
  <si>
    <t>Раҳбар   _____________________</t>
  </si>
  <si>
    <t>Бош ҳисобчи  ________________</t>
  </si>
  <si>
    <t>«______»________________ 20___йил</t>
  </si>
  <si>
    <t xml:space="preserve">       М.Ў.</t>
  </si>
  <si>
    <t>по состоянию на 01.10.2026</t>
  </si>
  <si>
    <t>"O'ZBEKISTON RESPUBLIKASI MARKAZIY SAYLOV KOMISSIYASI" DAVLAT MUASSASASI</t>
  </si>
  <si>
    <t>1 октября</t>
  </si>
  <si>
    <t>400110860262907016105016001</t>
  </si>
  <si>
    <t>ЖАМИ</t>
  </si>
  <si>
    <t>IV гуруҳ "Бошқа харажатлар"</t>
  </si>
  <si>
    <t>БОШҚА ХАРАЖАТЛАР</t>
  </si>
  <si>
    <t>Бошқа турли харажатлар</t>
  </si>
  <si>
    <t>Жорий</t>
  </si>
  <si>
    <t>Бошқа харажатлар</t>
  </si>
  <si>
    <t>4291000</t>
  </si>
  <si>
    <t>4230000</t>
  </si>
  <si>
    <t>4234000</t>
  </si>
  <si>
    <t>4234900</t>
  </si>
  <si>
    <t>4234940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</si>
</sst>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-* #,##0\ _с_ў_м_-;\-* #,##0\ _с_ў_м_-;_-* &quot;-&quot;\ _с_ў_м_-;_-@_-"/>
    <numFmt numFmtId="165" formatCode="#,##0.0_ ;[Red]\-#,##0.0\ "/>
    <numFmt numFmtId="166" formatCode="_-* #,##0.00_р_._-;\-* #,##0.00_р_._-;_-* &quot;-&quot;??_р_._-;_-@_-"/>
    <numFmt numFmtId="167" formatCode="_-* #,##0.00\ _р_._-;\-* #,##0.00\ _р_._-;_-* &quot;-&quot;??\ _р_._-;_-@_-"/>
    <numFmt numFmtId="168" formatCode="_-* #,##0.0_р_._-;\-* #,##0.0_р_._-;_-* &quot;-&quot;??_р_._-;_-@_-"/>
    <numFmt numFmtId="169" formatCode="_-* #,##0.000\ _с_ў_м_-;\-* #,##0.000\ _с_ў_м_-;_-* &quot;-&quot;\ _с_ў_м_-;_-@_-"/>
    <numFmt numFmtId="170" formatCode="_-* #,##0.0_р_._-;\-* #,##0.0_р_._-;_-* &quot; &quot;??_р_._-;_-@_-"/>
    <numFmt numFmtId="171" formatCode="_-* #,##0.00_р_._-;\-* #,##0.00_р_._-;_-* &quot; &quot;??_р_._-;_-@_-"/>
    <numFmt numFmtId="172" formatCode="#,##0.00_ ;\-#,##0.00\ "/>
    <numFmt numFmtId="173" formatCode="_-* #,##0.00\ _с_ў_м_-;\-* #,##0.00\ _с_ў_м_-;_-* &quot;-&quot;\ _с_ў_м_-;_-@_-"/>
    <numFmt numFmtId="174" formatCode="_-* #\ ##0.00\ _₽_-;\-* #\ ##0.00\ _₽_-;_-* &quot;-&quot;??\ _₽_-;_-@_-"/>
    <numFmt numFmtId="175" formatCode="#,##0.000"/>
  </numFmts>
  <fonts count="78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0"/>
      <name val="Arial Cyr"/>
      <family val="2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i/>
      <u/>
      <sz val="12"/>
      <color theme="1"/>
      <name val="Times New Roman"/>
      <family val="1"/>
      <charset val="204"/>
    </font>
    <font>
      <sz val="11"/>
      <name val="Times New Roman"/>
      <family val="1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u/>
      <sz val="11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2"/>
      <color theme="1"/>
      <name val="Calibri"/>
      <charset val="204"/>
      <scheme val="minor"/>
    </font>
    <font>
      <sz val="11"/>
      <color theme="10"/>
      <name val="Calibri"/>
      <charset val="204"/>
      <scheme val="minor"/>
    </font>
    <font>
      <sz val="12"/>
      <color theme="1"/>
      <name val="Calibri"/>
      <charset val="204"/>
    </font>
    <font>
      <b/>
      <sz val="12"/>
      <color theme="1"/>
      <name val="Calibri"/>
      <charset val="204"/>
      <scheme val="minor"/>
    </font>
    <font>
      <sz val="11"/>
      <color indexed="8"/>
      <name val="Times New Roman"/>
      <family val="1"/>
    </font>
    <font>
      <sz val="6"/>
      <color indexed="8"/>
      <name val="Times New Roman"/>
      <family val="1"/>
    </font>
    <font>
      <sz val="10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0"/>
      <name val="Times New Roman"/>
      <family val="1"/>
    </font>
    <font>
      <b/>
      <sz val="9.5"/>
      <color indexed="8"/>
      <name val="Times New Roman"/>
      <family val="1"/>
    </font>
    <font>
      <b/>
      <sz val="9.5"/>
      <name val="Times New Roman"/>
      <family val="1"/>
    </font>
    <font>
      <b/>
      <sz val="9"/>
      <name val="Times New Roman"/>
      <family val="1"/>
    </font>
    <font>
      <b/>
      <sz val="11"/>
      <color indexed="8"/>
      <name val="Calibri"/>
      <family val="2"/>
      <charset val="204"/>
    </font>
    <font>
      <sz val="9.5"/>
      <color indexed="8"/>
      <name val="Times New Roman"/>
      <family val="1"/>
    </font>
    <font>
      <sz val="9.5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4">
    <xf numFmtId="0" fontId="0" fillId="0" borderId="0"/>
    <xf numFmtId="0" fontId="22" fillId="0" borderId="0"/>
    <xf numFmtId="43" fontId="19" fillId="0" borderId="0" applyFont="0" applyFill="0" applyBorder="0" applyAlignment="0" applyProtection="0"/>
    <xf numFmtId="0" fontId="24" fillId="0" borderId="0"/>
    <xf numFmtId="0" fontId="25" fillId="0" borderId="0"/>
    <xf numFmtId="167" fontId="24" fillId="0" borderId="0"/>
    <xf numFmtId="168" fontId="24" fillId="0" borderId="0"/>
    <xf numFmtId="166" fontId="24" fillId="0" borderId="0"/>
    <xf numFmtId="16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42" fillId="0" borderId="0"/>
    <xf numFmtId="0" fontId="19" fillId="12" borderId="0"/>
    <xf numFmtId="0" fontId="19" fillId="16" borderId="0"/>
    <xf numFmtId="0" fontId="19" fillId="20" borderId="0"/>
    <xf numFmtId="0" fontId="19" fillId="24" borderId="0"/>
    <xf numFmtId="0" fontId="19" fillId="28" borderId="0"/>
    <xf numFmtId="0" fontId="19" fillId="32" borderId="0"/>
    <xf numFmtId="0" fontId="19" fillId="13" borderId="0"/>
    <xf numFmtId="0" fontId="19" fillId="17" borderId="0"/>
    <xf numFmtId="0" fontId="19" fillId="21" borderId="0"/>
    <xf numFmtId="0" fontId="19" fillId="25" borderId="0"/>
    <xf numFmtId="0" fontId="19" fillId="29" borderId="0"/>
    <xf numFmtId="0" fontId="19" fillId="33" borderId="0"/>
    <xf numFmtId="0" fontId="41" fillId="14" borderId="0"/>
    <xf numFmtId="0" fontId="41" fillId="18" borderId="0"/>
    <xf numFmtId="0" fontId="41" fillId="22" borderId="0"/>
    <xf numFmtId="0" fontId="41" fillId="26" borderId="0"/>
    <xf numFmtId="0" fontId="41" fillId="30" borderId="0"/>
    <xf numFmtId="0" fontId="41" fillId="34" borderId="0"/>
    <xf numFmtId="0" fontId="41" fillId="11" borderId="0"/>
    <xf numFmtId="0" fontId="41" fillId="15" borderId="0"/>
    <xf numFmtId="0" fontId="41" fillId="19" borderId="0"/>
    <xf numFmtId="0" fontId="41" fillId="23" borderId="0"/>
    <xf numFmtId="0" fontId="41" fillId="27" borderId="0"/>
    <xf numFmtId="0" fontId="41" fillId="31" borderId="0"/>
    <xf numFmtId="0" fontId="33" fillId="7" borderId="18"/>
    <xf numFmtId="0" fontId="34" fillId="8" borderId="19"/>
    <xf numFmtId="0" fontId="35" fillId="8" borderId="18"/>
    <xf numFmtId="0" fontId="28" fillId="0" borderId="15"/>
    <xf numFmtId="0" fontId="29" fillId="0" borderId="16"/>
    <xf numFmtId="0" fontId="30" fillId="0" borderId="17"/>
    <xf numFmtId="0" fontId="30" fillId="0" borderId="0"/>
    <xf numFmtId="0" fontId="40" fillId="0" borderId="23"/>
    <xf numFmtId="0" fontId="37" fillId="9" borderId="21"/>
    <xf numFmtId="0" fontId="49" fillId="0" borderId="0"/>
    <xf numFmtId="0" fontId="50" fillId="6" borderId="0"/>
    <xf numFmtId="0" fontId="32" fillId="5" borderId="0"/>
    <xf numFmtId="0" fontId="39" fillId="0" borderId="0"/>
    <xf numFmtId="0" fontId="19" fillId="10" borderId="22"/>
    <xf numFmtId="0" fontId="36" fillId="0" borderId="20"/>
    <xf numFmtId="0" fontId="38" fillId="0" borderId="0"/>
    <xf numFmtId="0" fontId="31" fillId="4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</cellStyleXfs>
  <cellXfs count="313">
    <xf numFmtId="0" fontId="0" fillId="0" borderId="0" xfId="0"/>
    <xf numFmtId="3" fontId="2" fillId="0" borderId="0" xfId="0" applyNumberFormat="1" applyFont="1" applyAlignment="1">
      <alignment horizontal="left" vertical="top" wrapText="1"/>
    </xf>
    <xf numFmtId="3" fontId="3" fillId="0" borderId="0" xfId="0" applyNumberFormat="1" applyFont="1" applyAlignment="1">
      <alignment horizontal="left" vertical="top" wrapText="1"/>
    </xf>
    <xf numFmtId="3" fontId="3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left" vertical="top" wrapText="1"/>
    </xf>
    <xf numFmtId="3" fontId="5" fillId="0" borderId="0" xfId="0" applyNumberFormat="1" applyFont="1" applyAlignment="1">
      <alignment horizontal="left" vertical="top" wrapText="1"/>
    </xf>
    <xf numFmtId="3" fontId="4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3" fontId="5" fillId="0" borderId="0" xfId="0" applyNumberFormat="1" applyFont="1" applyAlignment="1">
      <alignment horizontal="right" vertical="top" wrapText="1"/>
    </xf>
    <xf numFmtId="3" fontId="4" fillId="0" borderId="0" xfId="0" applyNumberFormat="1" applyFont="1" applyAlignment="1">
      <alignment horizontal="center" vertical="top" wrapText="1"/>
    </xf>
    <xf numFmtId="3" fontId="5" fillId="0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left" vertical="top" wrapText="1"/>
    </xf>
    <xf numFmtId="0" fontId="7" fillId="0" borderId="0" xfId="0" applyFont="1"/>
    <xf numFmtId="3" fontId="5" fillId="0" borderId="5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3" fontId="5" fillId="0" borderId="0" xfId="0" applyNumberFormat="1" applyFont="1" applyFill="1" applyAlignment="1">
      <alignment horizontal="left" vertical="top" wrapText="1"/>
    </xf>
    <xf numFmtId="3" fontId="4" fillId="0" borderId="0" xfId="0" applyNumberFormat="1" applyFont="1" applyFill="1" applyAlignment="1">
      <alignment vertical="top" wrapText="1"/>
    </xf>
    <xf numFmtId="3" fontId="5" fillId="0" borderId="0" xfId="0" applyNumberFormat="1" applyFont="1" applyFill="1" applyAlignment="1">
      <alignment horizontal="center" vertical="top" wrapText="1"/>
    </xf>
    <xf numFmtId="3" fontId="2" fillId="0" borderId="0" xfId="0" applyNumberFormat="1" applyFont="1" applyFill="1" applyAlignment="1">
      <alignment horizontal="center" vertical="top" wrapText="1"/>
    </xf>
    <xf numFmtId="3" fontId="5" fillId="0" borderId="0" xfId="0" applyNumberFormat="1" applyFont="1" applyFill="1" applyAlignment="1">
      <alignment horizontal="left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vertical="center" wrapText="1"/>
    </xf>
    <xf numFmtId="3" fontId="5" fillId="0" borderId="0" xfId="0" applyNumberFormat="1" applyFont="1" applyFill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/>
    <xf numFmtId="0" fontId="13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3" fontId="10" fillId="0" borderId="0" xfId="0" applyNumberFormat="1" applyFont="1" applyFill="1" applyAlignment="1">
      <alignment vertical="center" wrapText="1"/>
    </xf>
    <xf numFmtId="0" fontId="1" fillId="0" borderId="1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left" vertical="center"/>
    </xf>
    <xf numFmtId="165" fontId="17" fillId="0" borderId="13" xfId="0" applyNumberFormat="1" applyFont="1" applyFill="1" applyBorder="1" applyAlignment="1">
      <alignment horizontal="right" vertical="center"/>
    </xf>
    <xf numFmtId="0" fontId="15" fillId="0" borderId="9" xfId="0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3" fontId="4" fillId="0" borderId="1" xfId="0" applyNumberFormat="1" applyFont="1" applyBorder="1" applyAlignment="1">
      <alignment horizontal="center" vertical="center" wrapText="1"/>
    </xf>
    <xf numFmtId="3" fontId="2" fillId="0" borderId="14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left" vertical="center" wrapText="1" indent="1"/>
    </xf>
    <xf numFmtId="3" fontId="2" fillId="0" borderId="6" xfId="0" applyNumberFormat="1" applyFont="1" applyBorder="1" applyAlignment="1">
      <alignment horizontal="left" vertical="center" wrapText="1" indent="1"/>
    </xf>
    <xf numFmtId="3" fontId="2" fillId="0" borderId="7" xfId="0" applyNumberFormat="1" applyFont="1" applyBorder="1" applyAlignment="1">
      <alignment horizontal="left" vertical="center" wrapText="1" indent="1"/>
    </xf>
    <xf numFmtId="3" fontId="2" fillId="0" borderId="14" xfId="0" applyNumberFormat="1" applyFont="1" applyBorder="1" applyAlignment="1">
      <alignment horizontal="left" vertical="center" wrapText="1" indent="1"/>
    </xf>
    <xf numFmtId="3" fontId="11" fillId="0" borderId="1" xfId="0" applyNumberFormat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/>
    <xf numFmtId="0" fontId="21" fillId="2" borderId="1" xfId="0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Fill="1" applyAlignment="1">
      <alignment horizontal="left" vertical="center" wrapText="1"/>
    </xf>
    <xf numFmtId="3" fontId="5" fillId="0" borderId="5" xfId="0" applyNumberFormat="1" applyFont="1" applyBorder="1" applyAlignment="1">
      <alignment horizontal="left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5" fillId="0" borderId="0" xfId="0" applyNumberFormat="1" applyFont="1" applyFill="1" applyAlignment="1">
      <alignment horizontal="center" vertical="center" wrapText="1"/>
    </xf>
    <xf numFmtId="3" fontId="5" fillId="0" borderId="0" xfId="0" applyNumberFormat="1" applyFont="1" applyFill="1" applyAlignment="1">
      <alignment horizontal="center" vertical="center"/>
    </xf>
    <xf numFmtId="0" fontId="43" fillId="0" borderId="0" xfId="0" applyFont="1"/>
    <xf numFmtId="0" fontId="43" fillId="0" borderId="25" xfId="0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51" fillId="0" borderId="8" xfId="0" applyFont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textRotation="90" wrapText="1"/>
    </xf>
    <xf numFmtId="0" fontId="51" fillId="0" borderId="1" xfId="0" applyFont="1" applyBorder="1" applyAlignment="1">
      <alignment horizontal="center" vertical="center" wrapText="1"/>
    </xf>
    <xf numFmtId="0" fontId="47" fillId="2" borderId="1" xfId="4" applyFont="1" applyFill="1" applyBorder="1" applyAlignment="1">
      <alignment horizontal="left" vertical="center" wrapText="1"/>
    </xf>
    <xf numFmtId="49" fontId="45" fillId="0" borderId="1" xfId="0" applyNumberFormat="1" applyFont="1" applyBorder="1" applyAlignment="1">
      <alignment horizontal="center" vertical="center"/>
    </xf>
    <xf numFmtId="0" fontId="45" fillId="0" borderId="0" xfId="0" applyFont="1"/>
    <xf numFmtId="0" fontId="48" fillId="2" borderId="1" xfId="4" applyFont="1" applyFill="1" applyBorder="1" applyAlignment="1">
      <alignment horizontal="left" vertical="center" wrapText="1"/>
    </xf>
    <xf numFmtId="49" fontId="43" fillId="0" borderId="1" xfId="0" applyNumberFormat="1" applyFont="1" applyBorder="1" applyAlignment="1">
      <alignment horizontal="center" vertical="center"/>
    </xf>
    <xf numFmtId="166" fontId="43" fillId="0" borderId="0" xfId="0" applyNumberFormat="1" applyFont="1"/>
    <xf numFmtId="0" fontId="4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53" fillId="0" borderId="0" xfId="0" applyFont="1" applyAlignment="1">
      <alignment vertical="center"/>
    </xf>
    <xf numFmtId="0" fontId="44" fillId="0" borderId="0" xfId="0" applyFont="1" applyAlignment="1">
      <alignment wrapText="1"/>
    </xf>
    <xf numFmtId="0" fontId="53" fillId="0" borderId="0" xfId="0" applyFont="1"/>
    <xf numFmtId="0" fontId="44" fillId="0" borderId="0" xfId="0" applyFont="1" applyAlignment="1">
      <alignment vertical="center" wrapText="1"/>
    </xf>
    <xf numFmtId="0" fontId="43" fillId="0" borderId="1" xfId="0" applyFont="1" applyBorder="1" applyAlignment="1">
      <alignment horizontal="center" vertical="center"/>
    </xf>
    <xf numFmtId="0" fontId="23" fillId="0" borderId="1" xfId="4" applyFont="1" applyBorder="1" applyAlignment="1">
      <alignment horizontal="left" vertical="center" wrapText="1"/>
    </xf>
    <xf numFmtId="0" fontId="44" fillId="0" borderId="1" xfId="0" applyFont="1" applyBorder="1" applyAlignment="1">
      <alignment horizontal="center" vertical="center"/>
    </xf>
    <xf numFmtId="0" fontId="44" fillId="0" borderId="0" xfId="0" applyFont="1" applyAlignment="1">
      <alignment horizontal="left" vertical="center" wrapText="1"/>
    </xf>
    <xf numFmtId="172" fontId="0" fillId="0" borderId="1" xfId="0" applyNumberForma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5" fillId="3" borderId="0" xfId="0" applyNumberFormat="1" applyFont="1" applyFill="1" applyAlignment="1">
      <alignment horizontal="left" vertical="top" wrapText="1"/>
    </xf>
    <xf numFmtId="3" fontId="5" fillId="3" borderId="0" xfId="0" applyNumberFormat="1" applyFont="1" applyFill="1" applyAlignment="1">
      <alignment horizontal="center" vertical="top" wrapText="1"/>
    </xf>
    <xf numFmtId="3" fontId="2" fillId="3" borderId="0" xfId="0" applyNumberFormat="1" applyFont="1" applyFill="1" applyAlignment="1">
      <alignment horizontal="center" vertical="center" wrapText="1"/>
    </xf>
    <xf numFmtId="169" fontId="2" fillId="3" borderId="0" xfId="8" applyNumberFormat="1" applyFont="1" applyFill="1" applyAlignment="1">
      <alignment horizontal="center" vertical="center" wrapText="1"/>
    </xf>
    <xf numFmtId="4" fontId="2" fillId="3" borderId="0" xfId="0" applyNumberFormat="1" applyFont="1" applyFill="1" applyAlignment="1">
      <alignment horizontal="left" vertical="top" wrapText="1"/>
    </xf>
    <xf numFmtId="3" fontId="2" fillId="3" borderId="0" xfId="0" applyNumberFormat="1" applyFont="1" applyFill="1" applyAlignment="1">
      <alignment horizontal="left" vertical="top" wrapText="1"/>
    </xf>
    <xf numFmtId="3" fontId="4" fillId="3" borderId="0" xfId="0" applyNumberFormat="1" applyFont="1" applyFill="1" applyAlignment="1">
      <alignment vertical="top" wrapText="1"/>
    </xf>
    <xf numFmtId="3" fontId="1" fillId="3" borderId="0" xfId="0" applyNumberFormat="1" applyFont="1" applyFill="1" applyAlignment="1">
      <alignment horizontal="center" vertical="center" wrapText="1"/>
    </xf>
    <xf numFmtId="3" fontId="1" fillId="3" borderId="0" xfId="0" applyNumberFormat="1" applyFont="1" applyFill="1" applyAlignment="1">
      <alignment vertical="top" wrapText="1"/>
    </xf>
    <xf numFmtId="3" fontId="3" fillId="3" borderId="0" xfId="0" applyNumberFormat="1" applyFont="1" applyFill="1" applyAlignment="1">
      <alignment horizontal="left" vertical="top" wrapText="1"/>
    </xf>
    <xf numFmtId="3" fontId="2" fillId="3" borderId="0" xfId="0" applyNumberFormat="1" applyFont="1" applyFill="1" applyAlignment="1">
      <alignment horizontal="left" vertical="center" wrapText="1"/>
    </xf>
    <xf numFmtId="3" fontId="1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3" fontId="13" fillId="3" borderId="1" xfId="0" applyNumberFormat="1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 wrapText="1"/>
    </xf>
    <xf numFmtId="3" fontId="23" fillId="3" borderId="1" xfId="0" applyNumberFormat="1" applyFont="1" applyFill="1" applyBorder="1" applyAlignment="1">
      <alignment horizontal="center" vertical="center" wrapText="1"/>
    </xf>
    <xf numFmtId="1" fontId="27" fillId="3" borderId="1" xfId="0" applyNumberFormat="1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left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1" fontId="27" fillId="3" borderId="2" xfId="0" applyNumberFormat="1" applyFont="1" applyFill="1" applyBorder="1" applyAlignment="1">
      <alignment horizontal="center" vertical="center"/>
    </xf>
    <xf numFmtId="0" fontId="27" fillId="3" borderId="2" xfId="0" applyFont="1" applyFill="1" applyBorder="1" applyAlignment="1">
      <alignment vertical="center" wrapText="1"/>
    </xf>
    <xf numFmtId="0" fontId="27" fillId="3" borderId="1" xfId="0" applyFont="1" applyFill="1" applyBorder="1" applyAlignment="1">
      <alignment horizontal="center" vertical="center"/>
    </xf>
    <xf numFmtId="3" fontId="5" fillId="3" borderId="0" xfId="0" applyNumberFormat="1" applyFont="1" applyFill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/>
    </xf>
    <xf numFmtId="49" fontId="27" fillId="3" borderId="1" xfId="0" applyNumberFormat="1" applyFont="1" applyFill="1" applyBorder="1" applyAlignment="1">
      <alignment horizontal="center" vertical="center"/>
    </xf>
    <xf numFmtId="164" fontId="27" fillId="3" borderId="1" xfId="8" applyFont="1" applyFill="1" applyBorder="1" applyAlignment="1">
      <alignment horizontal="center" vertical="center"/>
    </xf>
    <xf numFmtId="173" fontId="27" fillId="3" borderId="1" xfId="8" applyNumberFormat="1" applyFont="1" applyFill="1" applyBorder="1" applyAlignment="1">
      <alignment horizontal="center" vertical="center"/>
    </xf>
    <xf numFmtId="164" fontId="27" fillId="3" borderId="2" xfId="8" applyFont="1" applyFill="1" applyBorder="1" applyAlignment="1">
      <alignment horizontal="center" vertical="center"/>
    </xf>
    <xf numFmtId="0" fontId="59" fillId="0" borderId="1" xfId="0" applyFont="1" applyBorder="1" applyAlignment="1">
      <alignment horizontal="left" vertical="center" wrapText="1"/>
    </xf>
    <xf numFmtId="0" fontId="60" fillId="0" borderId="1" xfId="0" applyFont="1" applyBorder="1" applyAlignment="1">
      <alignment horizontal="center" vertical="center" wrapText="1"/>
    </xf>
    <xf numFmtId="49" fontId="60" fillId="0" borderId="1" xfId="0" applyNumberFormat="1" applyFont="1" applyBorder="1" applyAlignment="1">
      <alignment horizontal="center" vertical="center" wrapText="1"/>
    </xf>
    <xf numFmtId="0" fontId="55" fillId="0" borderId="1" xfId="0" applyFont="1" applyBorder="1" applyAlignment="1">
      <alignment horizontal="left" vertical="center" wrapText="1"/>
    </xf>
    <xf numFmtId="0" fontId="52" fillId="0" borderId="1" xfId="0" applyFont="1" applyBorder="1" applyAlignment="1">
      <alignment horizontal="center" vertical="center" wrapText="1"/>
    </xf>
    <xf numFmtId="49" fontId="52" fillId="0" borderId="1" xfId="0" applyNumberFormat="1" applyFont="1" applyBorder="1" applyAlignment="1">
      <alignment horizontal="center" vertical="center" wrapText="1"/>
    </xf>
    <xf numFmtId="0" fontId="46" fillId="0" borderId="1" xfId="4" applyFont="1" applyBorder="1" applyAlignment="1">
      <alignment horizontal="left" vertical="center" wrapText="1"/>
    </xf>
    <xf numFmtId="0" fontId="54" fillId="0" borderId="0" xfId="0" applyFont="1" applyAlignment="1">
      <alignment vertical="center" wrapText="1"/>
    </xf>
    <xf numFmtId="0" fontId="61" fillId="0" borderId="0" xfId="0" applyFont="1" applyAlignment="1">
      <alignment wrapText="1"/>
    </xf>
    <xf numFmtId="0" fontId="61" fillId="0" borderId="0" xfId="0" applyFont="1" applyAlignment="1">
      <alignment horizontal="center" vertical="center"/>
    </xf>
    <xf numFmtId="0" fontId="61" fillId="0" borderId="0" xfId="0" applyFont="1"/>
    <xf numFmtId="0" fontId="63" fillId="2" borderId="0" xfId="0" applyFont="1" applyFill="1" applyAlignment="1">
      <alignment horizontal="right" vertical="center" wrapText="1"/>
    </xf>
    <xf numFmtId="0" fontId="64" fillId="0" borderId="0" xfId="0" applyFont="1" applyAlignment="1">
      <alignment horizontal="center" wrapText="1"/>
    </xf>
    <xf numFmtId="0" fontId="61" fillId="0" borderId="0" xfId="0" applyFont="1" applyAlignment="1">
      <alignment horizontal="center" wrapText="1"/>
    </xf>
    <xf numFmtId="0" fontId="64" fillId="0" borderId="1" xfId="0" applyFont="1" applyBorder="1" applyAlignment="1">
      <alignment horizontal="center" vertical="center" wrapText="1"/>
    </xf>
    <xf numFmtId="49" fontId="64" fillId="0" borderId="1" xfId="0" applyNumberFormat="1" applyFont="1" applyBorder="1" applyAlignment="1">
      <alignment horizontal="center" vertical="center" wrapText="1"/>
    </xf>
    <xf numFmtId="0" fontId="64" fillId="0" borderId="1" xfId="0" applyFont="1" applyBorder="1" applyAlignment="1">
      <alignment vertical="center" wrapText="1"/>
    </xf>
    <xf numFmtId="0" fontId="61" fillId="0" borderId="1" xfId="0" applyFont="1" applyBorder="1" applyAlignment="1">
      <alignment vertical="center" wrapText="1"/>
    </xf>
    <xf numFmtId="49" fontId="61" fillId="0" borderId="1" xfId="0" applyNumberFormat="1" applyFont="1" applyBorder="1" applyAlignment="1">
      <alignment horizontal="center" vertical="center" wrapText="1"/>
    </xf>
    <xf numFmtId="174" fontId="61" fillId="0" borderId="1" xfId="9" applyNumberFormat="1" applyFont="1" applyBorder="1" applyAlignment="1">
      <alignment vertical="center" wrapText="1"/>
    </xf>
    <xf numFmtId="174" fontId="64" fillId="0" borderId="1" xfId="0" applyNumberFormat="1" applyFont="1" applyBorder="1" applyAlignment="1">
      <alignment vertical="center" wrapText="1"/>
    </xf>
    <xf numFmtId="175" fontId="2" fillId="3" borderId="0" xfId="0" applyNumberFormat="1" applyFont="1" applyFill="1" applyAlignment="1">
      <alignment horizontal="left" vertical="top" wrapText="1"/>
    </xf>
    <xf numFmtId="0" fontId="61" fillId="0" borderId="0" xfId="0" applyFont="1" applyAlignment="1">
      <alignment horizontal="center"/>
    </xf>
    <xf numFmtId="0" fontId="64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45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 wrapText="1"/>
    </xf>
    <xf numFmtId="0" fontId="55" fillId="0" borderId="3" xfId="0" applyFont="1" applyBorder="1" applyAlignment="1">
      <alignment horizontal="center" vertical="center" wrapText="1"/>
    </xf>
    <xf numFmtId="0" fontId="54" fillId="0" borderId="8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/>
    </xf>
    <xf numFmtId="0" fontId="54" fillId="0" borderId="2" xfId="0" applyFont="1" applyBorder="1" applyAlignment="1">
      <alignment horizontal="center" vertical="center" wrapText="1"/>
    </xf>
    <xf numFmtId="0" fontId="4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3" fontId="4" fillId="0" borderId="8" xfId="0" applyNumberFormat="1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Fill="1" applyAlignment="1">
      <alignment horizontal="center" vertical="top" wrapText="1"/>
    </xf>
    <xf numFmtId="3" fontId="10" fillId="0" borderId="0" xfId="0" applyNumberFormat="1" applyFont="1" applyFill="1" applyAlignment="1">
      <alignment horizontal="left" vertical="center" wrapText="1"/>
    </xf>
    <xf numFmtId="0" fontId="8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3" fontId="11" fillId="0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4" fillId="0" borderId="0" xfId="0" applyNumberFormat="1" applyFont="1" applyFill="1" applyAlignment="1">
      <alignment horizontal="left" vertical="center" wrapText="1" indent="1"/>
    </xf>
    <xf numFmtId="3" fontId="2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5" fillId="0" borderId="0" xfId="0" applyNumberFormat="1" applyFont="1" applyFill="1" applyAlignment="1">
      <alignment horizontal="center" vertical="center" wrapText="1"/>
    </xf>
    <xf numFmtId="3" fontId="10" fillId="0" borderId="0" xfId="0" applyNumberFormat="1" applyFont="1" applyFill="1" applyAlignment="1">
      <alignment horizontal="left" vertical="center" wrapText="1" indent="1"/>
    </xf>
    <xf numFmtId="3" fontId="13" fillId="0" borderId="2" xfId="0" applyNumberFormat="1" applyFont="1" applyFill="1" applyBorder="1" applyAlignment="1">
      <alignment horizontal="center" vertical="center" wrapText="1"/>
    </xf>
    <xf numFmtId="3" fontId="13" fillId="0" borderId="3" xfId="0" applyNumberFormat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center" vertical="center" wrapText="1"/>
    </xf>
    <xf numFmtId="3" fontId="10" fillId="3" borderId="0" xfId="0" applyNumberFormat="1" applyFont="1" applyFill="1" applyAlignment="1">
      <alignment horizontal="left" vertical="center" wrapText="1"/>
    </xf>
    <xf numFmtId="3" fontId="13" fillId="3" borderId="1" xfId="0" applyNumberFormat="1" applyFont="1" applyFill="1" applyBorder="1" applyAlignment="1">
      <alignment horizontal="center" vertical="center" wrapText="1"/>
    </xf>
    <xf numFmtId="3" fontId="5" fillId="3" borderId="0" xfId="0" applyNumberFormat="1" applyFont="1" applyFill="1" applyAlignment="1">
      <alignment horizontal="center" vertical="top" wrapText="1"/>
    </xf>
    <xf numFmtId="0" fontId="9" fillId="3" borderId="0" xfId="0" applyFont="1" applyFill="1" applyAlignment="1">
      <alignment horizontal="center"/>
    </xf>
    <xf numFmtId="3" fontId="4" fillId="3" borderId="0" xfId="0" applyNumberFormat="1" applyFont="1" applyFill="1" applyAlignment="1">
      <alignment horizontal="center" vertical="center" wrapText="1"/>
    </xf>
    <xf numFmtId="3" fontId="12" fillId="3" borderId="1" xfId="0" applyNumberFormat="1" applyFont="1" applyFill="1" applyBorder="1" applyAlignment="1">
      <alignment horizontal="center" vertical="center" wrapText="1"/>
    </xf>
    <xf numFmtId="3" fontId="13" fillId="3" borderId="10" xfId="0" applyNumberFormat="1" applyFont="1" applyFill="1" applyBorder="1" applyAlignment="1">
      <alignment horizontal="center" vertical="center" wrapText="1"/>
    </xf>
    <xf numFmtId="3" fontId="13" fillId="3" borderId="11" xfId="0" applyNumberFormat="1" applyFont="1" applyFill="1" applyBorder="1" applyAlignment="1">
      <alignment horizontal="center" vertical="center" wrapText="1"/>
    </xf>
    <xf numFmtId="3" fontId="13" fillId="3" borderId="12" xfId="0" applyNumberFormat="1" applyFont="1" applyFill="1" applyBorder="1" applyAlignment="1">
      <alignment horizontal="center" vertical="center" wrapText="1"/>
    </xf>
    <xf numFmtId="3" fontId="13" fillId="3" borderId="13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61" fillId="0" borderId="0" xfId="0" applyFont="1" applyAlignment="1">
      <alignment horizontal="center"/>
    </xf>
    <xf numFmtId="0" fontId="62" fillId="0" borderId="0" xfId="10" applyFont="1" applyAlignment="1">
      <alignment horizontal="center" vertical="center" wrapText="1"/>
    </xf>
    <xf numFmtId="0" fontId="62" fillId="0" borderId="0" xfId="10" applyFont="1" applyAlignment="1">
      <alignment horizontal="center"/>
    </xf>
    <xf numFmtId="0" fontId="64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43" fillId="0" borderId="8" xfId="0" applyFont="1" applyBorder="1" applyAlignment="1">
      <alignment wrapText="1"/>
    </xf>
    <xf numFmtId="0" fontId="43" fillId="0" borderId="24" xfId="0" applyFont="1" applyBorder="1" applyAlignment="1">
      <alignment wrapText="1"/>
    </xf>
    <xf numFmtId="0" fontId="43" fillId="0" borderId="9" xfId="0" applyFont="1" applyBorder="1" applyAlignment="1">
      <alignment wrapText="1"/>
    </xf>
    <xf numFmtId="0" fontId="45" fillId="0" borderId="26" xfId="0" applyFont="1" applyBorder="1" applyAlignment="1">
      <alignment horizontal="center" vertical="center"/>
    </xf>
    <xf numFmtId="16" fontId="45" fillId="0" borderId="8" xfId="0" applyNumberFormat="1" applyFont="1" applyBorder="1" applyAlignment="1">
      <alignment wrapText="1"/>
    </xf>
    <xf numFmtId="0" fontId="45" fillId="0" borderId="24" xfId="0" applyFont="1" applyBorder="1" applyAlignment="1">
      <alignment wrapText="1"/>
    </xf>
    <xf numFmtId="0" fontId="45" fillId="0" borderId="9" xfId="0" applyFont="1" applyBorder="1" applyAlignment="1">
      <alignment wrapText="1"/>
    </xf>
    <xf numFmtId="0" fontId="45" fillId="0" borderId="8" xfId="0" applyFont="1" applyBorder="1" applyAlignment="1">
      <alignment wrapText="1"/>
    </xf>
    <xf numFmtId="0" fontId="43" fillId="0" borderId="0" xfId="0" applyFont="1" applyAlignment="1">
      <alignment horizontal="left"/>
    </xf>
    <xf numFmtId="0" fontId="52" fillId="0" borderId="0" xfId="0" applyFont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5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49" fontId="43" fillId="0" borderId="25" xfId="0" applyNumberFormat="1" applyFont="1" applyBorder="1" applyAlignment="1">
      <alignment horizontal="center" vertical="center"/>
    </xf>
    <xf numFmtId="0" fontId="45" fillId="0" borderId="8" xfId="0" applyFont="1" applyBorder="1" applyAlignment="1">
      <alignment horizontal="center" vertical="center"/>
    </xf>
    <xf numFmtId="0" fontId="45" fillId="0" borderId="24" xfId="0" applyFont="1" applyBorder="1" applyAlignment="1">
      <alignment horizontal="center" vertical="center"/>
    </xf>
    <xf numFmtId="0" fontId="45" fillId="0" borderId="9" xfId="0" applyFont="1" applyBorder="1" applyAlignment="1">
      <alignment horizontal="center" vertical="center"/>
    </xf>
    <xf numFmtId="0" fontId="45" fillId="0" borderId="8" xfId="0" applyFont="1" applyBorder="1" applyAlignment="1">
      <alignment horizontal="left" wrapText="1"/>
    </xf>
    <xf numFmtId="0" fontId="45" fillId="0" borderId="24" xfId="0" applyFont="1" applyBorder="1" applyAlignment="1">
      <alignment horizontal="left" wrapText="1"/>
    </xf>
    <xf numFmtId="0" fontId="45" fillId="0" borderId="9" xfId="0" applyFont="1" applyBorder="1" applyAlignment="1">
      <alignment horizontal="left" wrapText="1"/>
    </xf>
    <xf numFmtId="0" fontId="43" fillId="0" borderId="0" xfId="0" applyFont="1" applyAlignment="1">
      <alignment horizontal="center" vertical="center" wrapText="1"/>
    </xf>
    <xf numFmtId="0" fontId="44" fillId="0" borderId="8" xfId="0" applyFont="1" applyBorder="1" applyAlignment="1">
      <alignment horizontal="left" vertical="center" wrapText="1"/>
    </xf>
    <xf numFmtId="0" fontId="44" fillId="0" borderId="24" xfId="0" applyFont="1" applyBorder="1" applyAlignment="1">
      <alignment horizontal="left" vertical="center" wrapText="1"/>
    </xf>
    <xf numFmtId="0" fontId="44" fillId="0" borderId="9" xfId="0" applyFont="1" applyBorder="1" applyAlignment="1">
      <alignment horizontal="left" vertical="center" wrapText="1"/>
    </xf>
    <xf numFmtId="0" fontId="55" fillId="0" borderId="2" xfId="0" applyFont="1" applyBorder="1" applyAlignment="1">
      <alignment horizontal="center" vertical="center" wrapText="1"/>
    </xf>
    <xf numFmtId="0" fontId="55" fillId="0" borderId="3" xfId="0" applyFont="1" applyBorder="1" applyAlignment="1">
      <alignment horizontal="center" vertical="center" wrapText="1"/>
    </xf>
    <xf numFmtId="0" fontId="55" fillId="0" borderId="2" xfId="0" applyFont="1" applyBorder="1" applyAlignment="1">
      <alignment horizontal="center" vertical="center" textRotation="90" wrapText="1"/>
    </xf>
    <xf numFmtId="0" fontId="55" fillId="0" borderId="3" xfId="0" applyFont="1" applyBorder="1" applyAlignment="1">
      <alignment horizontal="center" vertical="center" textRotation="90" wrapText="1"/>
    </xf>
    <xf numFmtId="0" fontId="55" fillId="0" borderId="10" xfId="0" applyFont="1" applyBorder="1" applyAlignment="1">
      <alignment horizontal="center" vertical="center" textRotation="90" wrapText="1"/>
    </xf>
    <xf numFmtId="0" fontId="54" fillId="0" borderId="8" xfId="0" applyFont="1" applyBorder="1" applyAlignment="1">
      <alignment horizontal="center" vertical="center" wrapText="1"/>
    </xf>
    <xf numFmtId="0" fontId="54" fillId="0" borderId="24" xfId="0" applyFont="1" applyBorder="1" applyAlignment="1">
      <alignment horizontal="center" vertical="center" wrapText="1"/>
    </xf>
    <xf numFmtId="0" fontId="54" fillId="0" borderId="9" xfId="0" applyFont="1" applyBorder="1" applyAlignment="1">
      <alignment horizontal="center" vertical="center" wrapText="1"/>
    </xf>
    <xf numFmtId="0" fontId="53" fillId="0" borderId="0" xfId="0" applyFont="1" applyAlignment="1">
      <alignment horizontal="center"/>
    </xf>
    <xf numFmtId="0" fontId="54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/>
    </xf>
    <xf numFmtId="0" fontId="54" fillId="0" borderId="8" xfId="0" applyFont="1" applyBorder="1" applyAlignment="1">
      <alignment horizontal="center" vertical="center"/>
    </xf>
    <xf numFmtId="0" fontId="54" fillId="0" borderId="24" xfId="0" applyFont="1" applyBorder="1" applyAlignment="1">
      <alignment horizontal="center" vertical="center"/>
    </xf>
    <xf numFmtId="0" fontId="54" fillId="0" borderId="9" xfId="0" applyFont="1" applyBorder="1" applyAlignment="1">
      <alignment horizontal="center" vertical="center"/>
    </xf>
    <xf numFmtId="0" fontId="54" fillId="0" borderId="2" xfId="0" applyFont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 wrapText="1"/>
    </xf>
    <xf numFmtId="0" fontId="43" fillId="0" borderId="0" xfId="0" applyFont="1" applyAlignment="1">
      <alignment horizontal="left" vertical="center"/>
    </xf>
    <xf numFmtId="49" fontId="43" fillId="0" borderId="0" xfId="0" applyNumberFormat="1" applyFont="1" applyAlignment="1">
      <alignment horizontal="center"/>
    </xf>
    <xf numFmtId="0" fontId="65" fillId="0" borderId="0" xfId="0" applyFont="1"/>
    <xf numFmtId="0" fontId="66" fillId="0" borderId="0" xfId="0" applyFont="1" applyAlignment="1">
      <alignment horizontal="center" vertical="center" wrapText="1"/>
    </xf>
    <xf numFmtId="0" fontId="65" fillId="0" borderId="0" xfId="0" applyFont="1" applyAlignment="1">
      <alignment horizontal="center" vertical="top" wrapText="1"/>
    </xf>
    <xf numFmtId="0" fontId="67" fillId="0" borderId="0" xfId="0" applyFont="1" applyAlignment="1">
      <alignment horizontal="center" vertical="center"/>
    </xf>
    <xf numFmtId="0" fontId="65" fillId="0" borderId="0" xfId="0" applyFont="1" applyAlignment="1">
      <alignment horizontal="center"/>
    </xf>
    <xf numFmtId="0" fontId="67" fillId="0" borderId="0" xfId="0" applyFont="1" applyAlignment="1">
      <alignment vertical="center"/>
    </xf>
    <xf numFmtId="0" fontId="67" fillId="0" borderId="0" xfId="0" applyFont="1" applyAlignment="1">
      <alignment horizontal="left" vertical="center"/>
    </xf>
    <xf numFmtId="0" fontId="67" fillId="0" borderId="0" xfId="0" applyFont="1" applyAlignment="1">
      <alignment horizontal="center"/>
    </xf>
    <xf numFmtId="0" fontId="65" fillId="0" borderId="0" xfId="0" applyFont="1" applyAlignment="1">
      <alignment horizontal="center"/>
    </xf>
    <xf numFmtId="0" fontId="68" fillId="0" borderId="1" xfId="0" applyFont="1" applyBorder="1" applyAlignment="1">
      <alignment horizontal="center" vertical="center" textRotation="90"/>
    </xf>
    <xf numFmtId="0" fontId="68" fillId="0" borderId="1" xfId="0" applyFont="1" applyBorder="1" applyAlignment="1">
      <alignment horizontal="center" vertical="center" textRotation="90" wrapText="1"/>
    </xf>
    <xf numFmtId="0" fontId="69" fillId="2" borderId="1" xfId="4" applyFont="1" applyFill="1" applyBorder="1" applyAlignment="1">
      <alignment horizontal="center" vertical="center" wrapText="1"/>
    </xf>
    <xf numFmtId="0" fontId="68" fillId="0" borderId="8" xfId="0" applyFont="1" applyBorder="1" applyAlignment="1">
      <alignment horizontal="center"/>
    </xf>
    <xf numFmtId="0" fontId="68" fillId="0" borderId="24" xfId="0" applyFont="1" applyBorder="1" applyAlignment="1">
      <alignment horizontal="center"/>
    </xf>
    <xf numFmtId="0" fontId="68" fillId="0" borderId="9" xfId="0" applyFont="1" applyBorder="1" applyAlignment="1">
      <alignment horizontal="center"/>
    </xf>
    <xf numFmtId="0" fontId="69" fillId="2" borderId="1" xfId="4" applyFont="1" applyFill="1" applyBorder="1" applyAlignment="1">
      <alignment horizontal="center" vertical="top" wrapText="1"/>
    </xf>
    <xf numFmtId="0" fontId="70" fillId="0" borderId="1" xfId="0" applyFont="1" applyBorder="1" applyAlignment="1">
      <alignment horizontal="center" vertical="center"/>
    </xf>
    <xf numFmtId="49" fontId="70" fillId="0" borderId="1" xfId="0" applyNumberFormat="1" applyFont="1" applyBorder="1" applyAlignment="1">
      <alignment horizontal="center" vertical="center"/>
    </xf>
    <xf numFmtId="0" fontId="71" fillId="0" borderId="1" xfId="4" applyFont="1" applyBorder="1" applyAlignment="1">
      <alignment horizontal="left" vertical="center" wrapText="1"/>
    </xf>
    <xf numFmtId="49" fontId="72" fillId="2" borderId="1" xfId="9" applyNumberFormat="1" applyFont="1" applyFill="1" applyBorder="1" applyAlignment="1">
      <alignment horizontal="center" vertical="center"/>
    </xf>
    <xf numFmtId="170" fontId="72" fillId="2" borderId="1" xfId="9" applyNumberFormat="1" applyFont="1" applyFill="1" applyBorder="1" applyAlignment="1">
      <alignment horizontal="center" vertical="center"/>
    </xf>
    <xf numFmtId="0" fontId="68" fillId="0" borderId="0" xfId="0" applyFont="1"/>
    <xf numFmtId="0" fontId="73" fillId="0" borderId="0" xfId="0" applyFont="1"/>
    <xf numFmtId="0" fontId="74" fillId="0" borderId="1" xfId="0" applyFont="1" applyBorder="1" applyAlignment="1">
      <alignment horizontal="center" vertical="center"/>
    </xf>
    <xf numFmtId="49" fontId="74" fillId="0" borderId="1" xfId="0" applyNumberFormat="1" applyFont="1" applyBorder="1" applyAlignment="1">
      <alignment horizontal="center" vertical="center"/>
    </xf>
    <xf numFmtId="0" fontId="75" fillId="0" borderId="1" xfId="4" applyFont="1" applyBorder="1" applyAlignment="1">
      <alignment horizontal="left" vertical="center" wrapText="1"/>
    </xf>
    <xf numFmtId="49" fontId="76" fillId="2" borderId="1" xfId="9" applyNumberFormat="1" applyFont="1" applyFill="1" applyBorder="1" applyAlignment="1">
      <alignment horizontal="center" vertical="center"/>
    </xf>
    <xf numFmtId="170" fontId="76" fillId="2" borderId="1" xfId="9" applyNumberFormat="1" applyFont="1" applyFill="1" applyBorder="1" applyAlignment="1">
      <alignment horizontal="center" vertical="center"/>
    </xf>
    <xf numFmtId="0" fontId="67" fillId="0" borderId="0" xfId="0" applyFont="1" applyAlignment="1">
      <alignment horizontal="left"/>
    </xf>
    <xf numFmtId="0" fontId="67" fillId="0" borderId="0" xfId="0" applyFont="1" applyAlignment="1">
      <alignment horizontal="left"/>
    </xf>
    <xf numFmtId="49" fontId="77" fillId="2" borderId="0" xfId="4" applyNumberFormat="1" applyFont="1" applyFill="1" applyAlignment="1">
      <alignment horizontal="left" vertical="center" wrapText="1"/>
    </xf>
    <xf numFmtId="171" fontId="1" fillId="2" borderId="1" xfId="9" applyNumberFormat="1" applyFont="1" applyFill="1" applyBorder="1" applyAlignment="1">
      <alignment horizontal="center" vertical="center"/>
    </xf>
    <xf numFmtId="171" fontId="2" fillId="2" borderId="1" xfId="9" applyNumberFormat="1" applyFont="1" applyFill="1" applyBorder="1" applyAlignment="1">
      <alignment horizontal="center" vertical="center"/>
    </xf>
    <xf numFmtId="172" fontId="46" fillId="2" borderId="8" xfId="9" applyNumberFormat="1" applyFont="1" applyFill="1" applyBorder="1" applyAlignment="1">
      <alignment horizontal="center" vertical="center"/>
    </xf>
    <xf numFmtId="172" fontId="46" fillId="2" borderId="1" xfId="9" applyNumberFormat="1" applyFont="1" applyFill="1" applyBorder="1" applyAlignment="1">
      <alignment horizontal="center" vertical="center"/>
    </xf>
    <xf numFmtId="0" fontId="55" fillId="0" borderId="1" xfId="0" applyFont="1" applyBorder="1" applyAlignment="1">
      <alignment horizontal="center" vertical="center" wrapText="1"/>
    </xf>
    <xf numFmtId="0" fontId="43" fillId="0" borderId="1" xfId="0" applyFont="1" applyBorder="1"/>
    <xf numFmtId="171" fontId="56" fillId="2" borderId="1" xfId="9" applyNumberFormat="1" applyFont="1" applyFill="1" applyBorder="1" applyAlignment="1">
      <alignment horizontal="center" vertical="center"/>
    </xf>
    <xf numFmtId="171" fontId="57" fillId="2" borderId="1" xfId="9" applyNumberFormat="1" applyFont="1" applyFill="1" applyBorder="1" applyAlignment="1">
      <alignment horizontal="center" vertical="center"/>
    </xf>
    <xf numFmtId="0" fontId="60" fillId="0" borderId="1" xfId="0" applyFont="1" applyBorder="1" applyAlignment="1">
      <alignment horizontal="left" vertical="center" wrapText="1"/>
    </xf>
    <xf numFmtId="171" fontId="56" fillId="2" borderId="9" xfId="9" applyNumberFormat="1" applyFont="1" applyFill="1" applyBorder="1" applyAlignment="1">
      <alignment horizontal="center" vertical="center"/>
    </xf>
    <xf numFmtId="49" fontId="60" fillId="0" borderId="8" xfId="0" applyNumberFormat="1" applyFont="1" applyBorder="1" applyAlignment="1">
      <alignment horizontal="center" vertical="center" wrapText="1"/>
    </xf>
    <xf numFmtId="170" fontId="46" fillId="0" borderId="1" xfId="9" applyNumberFormat="1" applyFont="1" applyBorder="1" applyAlignment="1">
      <alignment horizontal="center" vertical="center" wrapText="1"/>
    </xf>
    <xf numFmtId="170" fontId="54" fillId="0" borderId="1" xfId="9" applyNumberFormat="1" applyFont="1" applyBorder="1" applyAlignment="1">
      <alignment horizontal="center" vertical="center"/>
    </xf>
    <xf numFmtId="170" fontId="23" fillId="0" borderId="1" xfId="9" applyNumberFormat="1" applyFont="1" applyBorder="1" applyAlignment="1">
      <alignment horizontal="center" vertical="center" wrapText="1"/>
    </xf>
    <xf numFmtId="170" fontId="44" fillId="0" borderId="1" xfId="9" applyNumberFormat="1" applyFont="1" applyBorder="1" applyAlignment="1">
      <alignment horizontal="center" vertical="center"/>
    </xf>
    <xf numFmtId="170" fontId="46" fillId="0" borderId="1" xfId="9" applyNumberFormat="1" applyFont="1" applyBorder="1" applyAlignment="1">
      <alignment horizontal="left" vertical="center" wrapText="1"/>
    </xf>
    <xf numFmtId="170" fontId="23" fillId="0" borderId="1" xfId="9" applyNumberFormat="1" applyFont="1" applyBorder="1" applyAlignment="1">
      <alignment horizontal="left" vertical="center" wrapText="1"/>
    </xf>
    <xf numFmtId="167" fontId="43" fillId="0" borderId="0" xfId="9" applyNumberFormat="1" applyFont="1"/>
  </cellXfs>
  <cellStyles count="54">
    <cellStyle name="20% — акцент1 2" xfId="11" xr:uid="{00000000-0005-0000-0000-000000000000}"/>
    <cellStyle name="20% — акцент2 2" xfId="12" xr:uid="{00000000-0005-0000-0000-000001000000}"/>
    <cellStyle name="20% — акцент3 2" xfId="13" xr:uid="{00000000-0005-0000-0000-000002000000}"/>
    <cellStyle name="20% — акцент4 2" xfId="14" xr:uid="{00000000-0005-0000-0000-000003000000}"/>
    <cellStyle name="20% — акцент5 2" xfId="15" xr:uid="{00000000-0005-0000-0000-000004000000}"/>
    <cellStyle name="20% — акцент6 2" xfId="16" xr:uid="{00000000-0005-0000-0000-000005000000}"/>
    <cellStyle name="40% — акцент1 2" xfId="17" xr:uid="{00000000-0005-0000-0000-000006000000}"/>
    <cellStyle name="40% — акцент2 2" xfId="18" xr:uid="{00000000-0005-0000-0000-000007000000}"/>
    <cellStyle name="40% — акцент3 2" xfId="19" xr:uid="{00000000-0005-0000-0000-000008000000}"/>
    <cellStyle name="40% — акцент4 2" xfId="20" xr:uid="{00000000-0005-0000-0000-000009000000}"/>
    <cellStyle name="40% — акцент5 2" xfId="21" xr:uid="{00000000-0005-0000-0000-00000A000000}"/>
    <cellStyle name="40% — акцент6 2" xfId="22" xr:uid="{00000000-0005-0000-0000-00000B000000}"/>
    <cellStyle name="60% — акцент1 2" xfId="23" xr:uid="{00000000-0005-0000-0000-00000C000000}"/>
    <cellStyle name="60% — акцент2 2" xfId="24" xr:uid="{00000000-0005-0000-0000-00000D000000}"/>
    <cellStyle name="60% — акцент3 2" xfId="25" xr:uid="{00000000-0005-0000-0000-00000E000000}"/>
    <cellStyle name="60% — акцент4 2" xfId="26" xr:uid="{00000000-0005-0000-0000-00000F000000}"/>
    <cellStyle name="60% — акцент5 2" xfId="27" xr:uid="{00000000-0005-0000-0000-000010000000}"/>
    <cellStyle name="60% — акцент6 2" xfId="28" xr:uid="{00000000-0005-0000-0000-000011000000}"/>
    <cellStyle name="Акцент1 2" xfId="29" xr:uid="{00000000-0005-0000-0000-000012000000}"/>
    <cellStyle name="Акцент2 2" xfId="30" xr:uid="{00000000-0005-0000-0000-000013000000}"/>
    <cellStyle name="Акцент3 2" xfId="31" xr:uid="{00000000-0005-0000-0000-000014000000}"/>
    <cellStyle name="Акцент4 2" xfId="32" xr:uid="{00000000-0005-0000-0000-000015000000}"/>
    <cellStyle name="Акцент5 2" xfId="33" xr:uid="{00000000-0005-0000-0000-000016000000}"/>
    <cellStyle name="Акцент6 2" xfId="34" xr:uid="{00000000-0005-0000-0000-000017000000}"/>
    <cellStyle name="Ввод  2" xfId="35" xr:uid="{00000000-0005-0000-0000-000018000000}"/>
    <cellStyle name="Вывод 2" xfId="36" xr:uid="{00000000-0005-0000-0000-000019000000}"/>
    <cellStyle name="Вычисление 2" xfId="37" xr:uid="{00000000-0005-0000-0000-00001A000000}"/>
    <cellStyle name="Гиперссылка" xfId="10" builtinId="8"/>
    <cellStyle name="Заголовок 1 2" xfId="38" xr:uid="{00000000-0005-0000-0000-00001C000000}"/>
    <cellStyle name="Заголовок 2 2" xfId="39" xr:uid="{00000000-0005-0000-0000-00001D000000}"/>
    <cellStyle name="Заголовок 3 2" xfId="40" xr:uid="{00000000-0005-0000-0000-00001E000000}"/>
    <cellStyle name="Заголовок 4 2" xfId="41" xr:uid="{00000000-0005-0000-0000-00001F000000}"/>
    <cellStyle name="Итог 2" xfId="42" xr:uid="{00000000-0005-0000-0000-000020000000}"/>
    <cellStyle name="Контрольная ячейка 2" xfId="43" xr:uid="{00000000-0005-0000-0000-000021000000}"/>
    <cellStyle name="Название 2" xfId="44" xr:uid="{00000000-0005-0000-0000-000022000000}"/>
    <cellStyle name="Нейтральный 2" xfId="45" xr:uid="{00000000-0005-0000-0000-000023000000}"/>
    <cellStyle name="Обычный" xfId="0" builtinId="0"/>
    <cellStyle name="Обычный 2" xfId="3" xr:uid="{00000000-0005-0000-0000-000025000000}"/>
    <cellStyle name="Обычный 4" xfId="1" xr:uid="{00000000-0005-0000-0000-000026000000}"/>
    <cellStyle name="Обычный 4 2" xfId="4" xr:uid="{00000000-0005-0000-0000-000027000000}"/>
    <cellStyle name="Плохой 2" xfId="46" xr:uid="{00000000-0005-0000-0000-000028000000}"/>
    <cellStyle name="Пояснение 2" xfId="47" xr:uid="{00000000-0005-0000-0000-000029000000}"/>
    <cellStyle name="Примечание 2" xfId="48" xr:uid="{00000000-0005-0000-0000-00002A000000}"/>
    <cellStyle name="Связанная ячейка 2" xfId="49" xr:uid="{00000000-0005-0000-0000-00002B000000}"/>
    <cellStyle name="Текст предупреждения 2" xfId="50" xr:uid="{00000000-0005-0000-0000-00002C000000}"/>
    <cellStyle name="Финансовый" xfId="9" builtinId="3"/>
    <cellStyle name="Финансовый [0]" xfId="8" builtinId="6"/>
    <cellStyle name="Финансовый 2" xfId="2" xr:uid="{00000000-0005-0000-0000-00002F000000}"/>
    <cellStyle name="Финансовый 2 2" xfId="52" xr:uid="{00000000-0005-0000-0000-000030000000}"/>
    <cellStyle name="Финансовый 3" xfId="5" xr:uid="{00000000-0005-0000-0000-000031000000}"/>
    <cellStyle name="Финансовый 4" xfId="6" xr:uid="{00000000-0005-0000-0000-000032000000}"/>
    <cellStyle name="Финансовый 5" xfId="7" xr:uid="{00000000-0005-0000-0000-000033000000}"/>
    <cellStyle name="Финансовый 6" xfId="53" xr:uid="{00000000-0005-0000-0000-000034000000}"/>
    <cellStyle name="Хороший 2" xfId="51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g"/><Relationship Id="rId2" Type="http://schemas.openxmlformats.org/officeDocument/2006/relationships/image" Target="../media/image10.jpg"/><Relationship Id="rId1" Type="http://schemas.openxmlformats.org/officeDocument/2006/relationships/image" Target="../media/image9.jpg"/><Relationship Id="rId6" Type="http://schemas.openxmlformats.org/officeDocument/2006/relationships/image" Target="../media/image14.Png"/><Relationship Id="rId5" Type="http://schemas.openxmlformats.org/officeDocument/2006/relationships/image" Target="../media/image13.jpg"/><Relationship Id="rId4" Type="http://schemas.openxmlformats.org/officeDocument/2006/relationships/image" Target="../media/image12.jp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jpg"/><Relationship Id="rId2" Type="http://schemas.openxmlformats.org/officeDocument/2006/relationships/image" Target="../media/image16.jpg"/><Relationship Id="rId1" Type="http://schemas.openxmlformats.org/officeDocument/2006/relationships/image" Target="../media/image15.jpg"/><Relationship Id="rId5" Type="http://schemas.openxmlformats.org/officeDocument/2006/relationships/image" Target="../media/image19.Png"/><Relationship Id="rId4" Type="http://schemas.openxmlformats.org/officeDocument/2006/relationships/image" Target="../media/image18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21.jpg"/><Relationship Id="rId1" Type="http://schemas.openxmlformats.org/officeDocument/2006/relationships/image" Target="../media/image2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0856844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47625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5444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QRCode">
          <a:extLst>
            <a:ext uri="{FF2B5EF4-FFF2-40B4-BE49-F238E27FC236}">
              <a16:creationId xmlns:a16="http://schemas.microsoft.com/office/drawing/2014/main" id="{6B8C0FD9-0766-4C22-B558-9E835C4D0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57250" cy="8572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857250" cy="857250"/>
    <xdr:pic>
      <xdr:nvPicPr>
        <xdr:cNvPr id="3" name="QRCode">
          <a:extLst>
            <a:ext uri="{FF2B5EF4-FFF2-40B4-BE49-F238E27FC236}">
              <a16:creationId xmlns:a16="http://schemas.microsoft.com/office/drawing/2014/main" id="{FB9A1C97-CF2D-4714-ADF0-F1725B086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857250" cy="8572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857250" cy="857250"/>
    <xdr:pic>
      <xdr:nvPicPr>
        <xdr:cNvPr id="4" name="QRCode">
          <a:extLst>
            <a:ext uri="{FF2B5EF4-FFF2-40B4-BE49-F238E27FC236}">
              <a16:creationId xmlns:a16="http://schemas.microsoft.com/office/drawing/2014/main" id="{519B371E-4680-4DB5-9F61-4FC905D6F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857250" cy="8572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857250" cy="857250"/>
    <xdr:pic>
      <xdr:nvPicPr>
        <xdr:cNvPr id="5" name="QRCode">
          <a:extLst>
            <a:ext uri="{FF2B5EF4-FFF2-40B4-BE49-F238E27FC236}">
              <a16:creationId xmlns:a16="http://schemas.microsoft.com/office/drawing/2014/main" id="{83C8323B-956C-45F6-A494-7E66ED2CC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857250" cy="8572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857250" cy="857250"/>
    <xdr:pic>
      <xdr:nvPicPr>
        <xdr:cNvPr id="6" name="QRCode">
          <a:extLst>
            <a:ext uri="{FF2B5EF4-FFF2-40B4-BE49-F238E27FC236}">
              <a16:creationId xmlns:a16="http://schemas.microsoft.com/office/drawing/2014/main" id="{501F3172-43D4-4E0E-A5BB-48D057683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857250" cy="8572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857250" cy="857250"/>
    <xdr:pic>
      <xdr:nvPicPr>
        <xdr:cNvPr id="7" name="QRCode">
          <a:extLst>
            <a:ext uri="{FF2B5EF4-FFF2-40B4-BE49-F238E27FC236}">
              <a16:creationId xmlns:a16="http://schemas.microsoft.com/office/drawing/2014/main" id="{97A225E8-43E5-45BC-A03E-F1E106869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857250" cy="8572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name="QRCode">
          <a:extLst>
            <a:ext uri="{FF2B5EF4-FFF2-40B4-BE49-F238E27FC236}">
              <a16:creationId xmlns:a16="http://schemas.microsoft.com/office/drawing/2014/main" id="{11689935-0F77-4B80-9007-CDA38FA0F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62000" cy="762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762000" cy="762000"/>
    <xdr:pic>
      <xdr:nvPicPr>
        <xdr:cNvPr id="3" name="QRCode">
          <a:extLst>
            <a:ext uri="{FF2B5EF4-FFF2-40B4-BE49-F238E27FC236}">
              <a16:creationId xmlns:a16="http://schemas.microsoft.com/office/drawing/2014/main" id="{FF187690-DE43-4039-9D21-F4506D21B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62000" cy="762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762000" cy="762000"/>
    <xdr:pic>
      <xdr:nvPicPr>
        <xdr:cNvPr id="4" name="QRCode">
          <a:extLst>
            <a:ext uri="{FF2B5EF4-FFF2-40B4-BE49-F238E27FC236}">
              <a16:creationId xmlns:a16="http://schemas.microsoft.com/office/drawing/2014/main" id="{AF436310-D08E-443A-B81D-4388C5AAE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62000" cy="762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762000" cy="762000"/>
    <xdr:pic>
      <xdr:nvPicPr>
        <xdr:cNvPr id="5" name="QRCode">
          <a:extLst>
            <a:ext uri="{FF2B5EF4-FFF2-40B4-BE49-F238E27FC236}">
              <a16:creationId xmlns:a16="http://schemas.microsoft.com/office/drawing/2014/main" id="{9E1A1244-887E-4443-826C-E0917AB54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62000" cy="762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762000" cy="762000"/>
    <xdr:pic>
      <xdr:nvPicPr>
        <xdr:cNvPr id="7" name="QRCode">
          <a:extLst>
            <a:ext uri="{FF2B5EF4-FFF2-40B4-BE49-F238E27FC236}">
              <a16:creationId xmlns:a16="http://schemas.microsoft.com/office/drawing/2014/main" id="{28176F26-2822-4F5C-94AE-AC68EDE8A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62000" cy="762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762000" cy="762000"/>
    <xdr:pic>
      <xdr:nvPicPr>
        <xdr:cNvPr id="8" name="QRCode">
          <a:extLst>
            <a:ext uri="{FF2B5EF4-FFF2-40B4-BE49-F238E27FC236}">
              <a16:creationId xmlns:a16="http://schemas.microsoft.com/office/drawing/2014/main" id="{965932F7-4E7F-4575-A0A7-AF34C29F9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762000" cy="7620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name="QRCode">
          <a:extLst>
            <a:ext uri="{FF2B5EF4-FFF2-40B4-BE49-F238E27FC236}">
              <a16:creationId xmlns:a16="http://schemas.microsoft.com/office/drawing/2014/main" id="{90AECABD-A1DD-4117-B81E-07883D053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62000" cy="762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762000" cy="762000"/>
    <xdr:pic>
      <xdr:nvPicPr>
        <xdr:cNvPr id="3" name="QRCode">
          <a:extLst>
            <a:ext uri="{FF2B5EF4-FFF2-40B4-BE49-F238E27FC236}">
              <a16:creationId xmlns:a16="http://schemas.microsoft.com/office/drawing/2014/main" id="{3E2B5F05-7C8B-4D6D-A32F-9299D4608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762000" cy="762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762000" cy="762000"/>
    <xdr:pic>
      <xdr:nvPicPr>
        <xdr:cNvPr id="4" name="QRCode">
          <a:extLst>
            <a:ext uri="{FF2B5EF4-FFF2-40B4-BE49-F238E27FC236}">
              <a16:creationId xmlns:a16="http://schemas.microsoft.com/office/drawing/2014/main" id="{85E7FF31-00FF-46D7-96D1-A224D3AD0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762000" cy="762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762000" cy="762000"/>
    <xdr:pic>
      <xdr:nvPicPr>
        <xdr:cNvPr id="6" name="QRCode">
          <a:extLst>
            <a:ext uri="{FF2B5EF4-FFF2-40B4-BE49-F238E27FC236}">
              <a16:creationId xmlns:a16="http://schemas.microsoft.com/office/drawing/2014/main" id="{B80FB780-338B-43FC-BF34-B7FA871618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762000" cy="762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762000" cy="762000"/>
    <xdr:pic>
      <xdr:nvPicPr>
        <xdr:cNvPr id="7" name="QRCode">
          <a:extLst>
            <a:ext uri="{FF2B5EF4-FFF2-40B4-BE49-F238E27FC236}">
              <a16:creationId xmlns:a16="http://schemas.microsoft.com/office/drawing/2014/main" id="{CB12247D-D655-42F1-AF87-CBEF878D8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762000" cy="762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762000" cy="762000"/>
    <xdr:pic>
      <xdr:nvPicPr>
        <xdr:cNvPr id="8" name="QRCode">
          <a:extLst>
            <a:ext uri="{FF2B5EF4-FFF2-40B4-BE49-F238E27FC236}">
              <a16:creationId xmlns:a16="http://schemas.microsoft.com/office/drawing/2014/main" id="{E2367A5D-58F8-4805-8C86-B2888ED33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762000" cy="7620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name="QRCode">
          <a:extLst>
            <a:ext uri="{FF2B5EF4-FFF2-40B4-BE49-F238E27FC236}">
              <a16:creationId xmlns:a16="http://schemas.microsoft.com/office/drawing/2014/main" id="{854828BC-A774-45CB-B128-0BDF329EA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62000" cy="762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762000" cy="762000"/>
    <xdr:pic>
      <xdr:nvPicPr>
        <xdr:cNvPr id="3" name="QRCode">
          <a:extLst>
            <a:ext uri="{FF2B5EF4-FFF2-40B4-BE49-F238E27FC236}">
              <a16:creationId xmlns:a16="http://schemas.microsoft.com/office/drawing/2014/main" id="{CC4CF44A-E15A-41DA-AF04-B401053FA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762000" cy="762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762000" cy="762000"/>
    <xdr:pic>
      <xdr:nvPicPr>
        <xdr:cNvPr id="4" name="QRCode">
          <a:extLst>
            <a:ext uri="{FF2B5EF4-FFF2-40B4-BE49-F238E27FC236}">
              <a16:creationId xmlns:a16="http://schemas.microsoft.com/office/drawing/2014/main" id="{37439EF8-23EC-430C-B4AB-14ABA48E9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762000" cy="762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762000" cy="762000"/>
    <xdr:pic>
      <xdr:nvPicPr>
        <xdr:cNvPr id="5" name="QRCode">
          <a:extLst>
            <a:ext uri="{FF2B5EF4-FFF2-40B4-BE49-F238E27FC236}">
              <a16:creationId xmlns:a16="http://schemas.microsoft.com/office/drawing/2014/main" id="{4E5DF3B8-457C-455D-9F81-533703056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762000" cy="762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762000" cy="762000"/>
    <xdr:pic>
      <xdr:nvPicPr>
        <xdr:cNvPr id="6" name="QRCode">
          <a:extLst>
            <a:ext uri="{FF2B5EF4-FFF2-40B4-BE49-F238E27FC236}">
              <a16:creationId xmlns:a16="http://schemas.microsoft.com/office/drawing/2014/main" id="{7AE256A8-9A8D-4A4B-BB64-21716FDD4F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762000" cy="7620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6" name="QRCode">
          <a:extLst>
            <a:ext uri="{FF2B5EF4-FFF2-40B4-BE49-F238E27FC236}">
              <a16:creationId xmlns:a16="http://schemas.microsoft.com/office/drawing/2014/main" id="{F689483D-3A0F-49C0-8C02-14C96721B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62000" cy="762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762000" cy="762000"/>
    <xdr:pic>
      <xdr:nvPicPr>
        <xdr:cNvPr id="3" name="QRCode">
          <a:extLst>
            <a:ext uri="{FF2B5EF4-FFF2-40B4-BE49-F238E27FC236}">
              <a16:creationId xmlns:a16="http://schemas.microsoft.com/office/drawing/2014/main" id="{CB5B83D0-B0B1-4517-B2A5-DB3189A23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762000" cy="7620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762000" cy="762000"/>
    <xdr:pic>
      <xdr:nvPicPr>
        <xdr:cNvPr id="4" name="QRCode">
          <a:extLst>
            <a:ext uri="{FF2B5EF4-FFF2-40B4-BE49-F238E27FC236}">
              <a16:creationId xmlns:a16="http://schemas.microsoft.com/office/drawing/2014/main" id="{A92377EB-0F6B-4EB3-9FDB-6A0D4ED2C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762000" cy="7620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h.hasonov/Downloads/UZASBO%20(5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h.hasonov/Downloads/UZASBO%20-%202022-04-27T110639.7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ок и поступления"/>
      <sheetName val="Кассовые расходы"/>
      <sheetName val="Фактические расходы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ЕБИТОРСКАЯ"/>
      <sheetName val="КРЕДИТОРСКАЯ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rgb="FFFFC000"/>
    <pageSetUpPr fitToPage="1"/>
  </sheetPr>
  <dimension ref="A1:AD15"/>
  <sheetViews>
    <sheetView tabSelected="1"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D13" sqref="D13"/>
    </sheetView>
  </sheetViews>
  <sheetFormatPr defaultColWidth="9.140625" defaultRowHeight="18.75" x14ac:dyDescent="0.3"/>
  <cols>
    <col min="1" max="1" width="6.7109375" style="5" customWidth="1"/>
    <col min="2" max="2" width="53.140625" style="5" customWidth="1"/>
    <col min="3" max="3" width="20.7109375" style="5" customWidth="1"/>
    <col min="4" max="4" width="22.5703125" style="5" customWidth="1"/>
    <col min="5" max="6" width="20.7109375" style="5" customWidth="1"/>
    <col min="7" max="7" width="32.85546875" style="5" customWidth="1"/>
    <col min="8" max="8" width="15.7109375" style="5" customWidth="1"/>
    <col min="9" max="9" width="3.7109375" style="5" customWidth="1"/>
    <col min="10" max="18" width="15.7109375" style="5" customWidth="1"/>
    <col min="19" max="30" width="9.140625" style="5"/>
    <col min="31" max="16384" width="9.140625" style="7"/>
  </cols>
  <sheetData>
    <row r="1" spans="1:30" ht="75" customHeight="1" x14ac:dyDescent="0.3">
      <c r="F1" s="167" t="s">
        <v>74</v>
      </c>
      <c r="G1" s="168"/>
    </row>
    <row r="2" spans="1:30" x14ac:dyDescent="0.3">
      <c r="F2" s="169"/>
      <c r="G2" s="169"/>
    </row>
    <row r="3" spans="1:30" ht="4.5" customHeight="1" x14ac:dyDescent="0.3">
      <c r="F3" s="169"/>
      <c r="G3" s="169"/>
    </row>
    <row r="4" spans="1:30" x14ac:dyDescent="0.3">
      <c r="F4" s="169"/>
      <c r="G4" s="169"/>
    </row>
    <row r="5" spans="1:30" ht="3.75" customHeight="1" x14ac:dyDescent="0.3"/>
    <row r="6" spans="1:30" ht="57.6" customHeight="1" x14ac:dyDescent="0.3">
      <c r="A6" s="172" t="s">
        <v>1048</v>
      </c>
      <c r="B6" s="172"/>
      <c r="C6" s="172"/>
      <c r="D6" s="172"/>
      <c r="E6" s="172"/>
      <c r="F6" s="172"/>
      <c r="G6" s="172"/>
    </row>
    <row r="7" spans="1:30" x14ac:dyDescent="0.3">
      <c r="A7" s="173" t="s">
        <v>81</v>
      </c>
      <c r="B7" s="173"/>
      <c r="C7" s="173"/>
      <c r="D7" s="173"/>
      <c r="E7" s="173"/>
      <c r="F7" s="173"/>
      <c r="G7" s="173"/>
    </row>
    <row r="8" spans="1:30" x14ac:dyDescent="0.3">
      <c r="G8" s="8"/>
    </row>
    <row r="9" spans="1:30" ht="32.450000000000003" customHeight="1" x14ac:dyDescent="0.3">
      <c r="A9" s="174" t="s">
        <v>13</v>
      </c>
      <c r="B9" s="174" t="s">
        <v>6</v>
      </c>
      <c r="C9" s="174" t="s">
        <v>0</v>
      </c>
      <c r="D9" s="174"/>
      <c r="E9" s="174"/>
      <c r="F9" s="174"/>
      <c r="G9" s="174"/>
      <c r="H9" s="9"/>
      <c r="I9" s="9"/>
      <c r="J9" s="9"/>
      <c r="K9" s="9"/>
    </row>
    <row r="10" spans="1:30" x14ac:dyDescent="0.3">
      <c r="A10" s="174"/>
      <c r="B10" s="174"/>
      <c r="C10" s="174" t="s">
        <v>5</v>
      </c>
      <c r="D10" s="174" t="s">
        <v>1</v>
      </c>
      <c r="E10" s="174"/>
      <c r="F10" s="174"/>
      <c r="G10" s="174"/>
    </row>
    <row r="11" spans="1:30" ht="112.5" x14ac:dyDescent="0.3">
      <c r="A11" s="174"/>
      <c r="B11" s="174"/>
      <c r="C11" s="174"/>
      <c r="D11" s="6" t="s">
        <v>2</v>
      </c>
      <c r="E11" s="57" t="s">
        <v>79</v>
      </c>
      <c r="F11" s="6" t="s">
        <v>3</v>
      </c>
      <c r="G11" s="6" t="s">
        <v>4</v>
      </c>
    </row>
    <row r="12" spans="1:30" ht="37.5" x14ac:dyDescent="0.3">
      <c r="A12" s="15">
        <v>1</v>
      </c>
      <c r="B12" s="70" t="s">
        <v>100</v>
      </c>
      <c r="C12" s="20">
        <f>SUM(D12:G12)</f>
        <v>26062629259.60416</v>
      </c>
      <c r="D12" s="15">
        <v>17254270000</v>
      </c>
      <c r="E12" s="15">
        <v>4313572000</v>
      </c>
      <c r="F12" s="15">
        <f>'3-илова'!E8+'3-илова'!E11+'3-илова'!E14+'3-илова'!E17+'3-илова'!E20+'3-илова'!E23+'3-илова'!E26+'3-илова'!E29</f>
        <v>4494787259.6041603</v>
      </c>
      <c r="G12" s="15">
        <v>0</v>
      </c>
    </row>
    <row r="13" spans="1:30" ht="37.5" x14ac:dyDescent="0.3">
      <c r="A13" s="15">
        <v>2</v>
      </c>
      <c r="B13" s="70" t="s">
        <v>101</v>
      </c>
      <c r="C13" s="20">
        <f>SUM(D13:G13)</f>
        <v>512748225</v>
      </c>
      <c r="D13" s="15"/>
      <c r="E13" s="15"/>
      <c r="F13" s="15">
        <f>'3-илова'!E9+'3-илова'!E12+'3-илова'!E15+'3-илова'!E18+'3-илова'!E21+'3-илова'!E24+'3-илова'!E27+'3-илова'!E30</f>
        <v>512748225</v>
      </c>
      <c r="G13" s="15">
        <v>0</v>
      </c>
    </row>
    <row r="14" spans="1:30" s="14" customFormat="1" ht="28.5" customHeight="1" x14ac:dyDescent="0.3">
      <c r="A14" s="170" t="s">
        <v>21</v>
      </c>
      <c r="B14" s="171"/>
      <c r="C14" s="12">
        <f>SUM(C12:C13)</f>
        <v>26575377484.60416</v>
      </c>
      <c r="D14" s="12">
        <f>SUM(D12:D13)</f>
        <v>17254270000</v>
      </c>
      <c r="E14" s="57">
        <f>SUM(E12:E13)</f>
        <v>4313572000</v>
      </c>
      <c r="F14" s="12">
        <f>SUM(F12:F13)</f>
        <v>5007535484.6041603</v>
      </c>
      <c r="G14" s="44">
        <f t="shared" ref="G14" si="0">SUM(G12:G13)</f>
        <v>0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</row>
    <row r="15" spans="1:30" x14ac:dyDescent="0.3">
      <c r="B15" s="65" t="s">
        <v>80</v>
      </c>
    </row>
  </sheetData>
  <mergeCells count="12">
    <mergeCell ref="F1:G1"/>
    <mergeCell ref="F2:G2"/>
    <mergeCell ref="F3:G3"/>
    <mergeCell ref="F4:G4"/>
    <mergeCell ref="A14:B14"/>
    <mergeCell ref="A6:G6"/>
    <mergeCell ref="A7:G7"/>
    <mergeCell ref="A9:A11"/>
    <mergeCell ref="B9:B11"/>
    <mergeCell ref="C9:G9"/>
    <mergeCell ref="C10:C11"/>
    <mergeCell ref="D10:G10"/>
  </mergeCells>
  <printOptions horizontalCentered="1"/>
  <pageMargins left="0.19685039370078741" right="0.19685039370078741" top="0.19685039370078741" bottom="0.19685039370078741" header="0" footer="0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3"/>
  <sheetViews>
    <sheetView view="pageBreakPreview" zoomScale="85" zoomScaleNormal="85" zoomScaleSheetLayoutView="85" workbookViewId="0">
      <pane xSplit="4" ySplit="4" topLeftCell="E5" activePane="bottomRight" state="frozen"/>
      <selection activeCell="F9" sqref="F9"/>
      <selection pane="topRight" activeCell="F9" sqref="F9"/>
      <selection pane="bottomLeft" activeCell="F9" sqref="F9"/>
      <selection pane="bottomRight" activeCell="A3" sqref="A3:J3"/>
    </sheetView>
  </sheetViews>
  <sheetFormatPr defaultColWidth="9.140625" defaultRowHeight="18.75" x14ac:dyDescent="0.25"/>
  <cols>
    <col min="1" max="1" width="8.140625" style="21" customWidth="1"/>
    <col min="2" max="2" width="15.28515625" style="23" customWidth="1"/>
    <col min="3" max="3" width="15.7109375" style="23" customWidth="1"/>
    <col min="4" max="4" width="19.85546875" style="21" customWidth="1"/>
    <col min="5" max="5" width="24.85546875" style="23" customWidth="1"/>
    <col min="6" max="8" width="15.7109375" style="23" customWidth="1"/>
    <col min="9" max="9" width="20.5703125" style="23" customWidth="1"/>
    <col min="10" max="10" width="17.5703125" style="23" customWidth="1"/>
    <col min="11" max="12" width="18.140625" style="23" customWidth="1"/>
    <col min="13" max="13" width="16.7109375" style="21" customWidth="1"/>
    <col min="14" max="16" width="15.7109375" style="21" customWidth="1"/>
    <col min="17" max="20" width="18.7109375" style="21" customWidth="1"/>
    <col min="21" max="26" width="15.7109375" style="21" customWidth="1"/>
    <col min="27" max="16384" width="9.140625" style="21"/>
  </cols>
  <sheetData>
    <row r="1" spans="1:16" ht="93" customHeight="1" x14ac:dyDescent="0.25">
      <c r="G1" s="175" t="s">
        <v>75</v>
      </c>
      <c r="H1" s="175"/>
      <c r="I1" s="175"/>
      <c r="J1" s="175"/>
      <c r="K1" s="177"/>
      <c r="L1" s="177"/>
    </row>
    <row r="2" spans="1:16" x14ac:dyDescent="0.25">
      <c r="K2" s="177"/>
      <c r="L2" s="177"/>
    </row>
    <row r="3" spans="1:16" ht="78.75" customHeight="1" x14ac:dyDescent="0.25">
      <c r="A3" s="183" t="s">
        <v>1049</v>
      </c>
      <c r="B3" s="183"/>
      <c r="C3" s="183"/>
      <c r="D3" s="183"/>
      <c r="E3" s="183"/>
      <c r="F3" s="183"/>
      <c r="G3" s="183"/>
      <c r="H3" s="183"/>
      <c r="I3" s="183"/>
      <c r="J3" s="183"/>
      <c r="K3" s="27"/>
      <c r="L3" s="27"/>
      <c r="M3" s="22"/>
      <c r="N3" s="22"/>
      <c r="O3" s="22"/>
      <c r="P3" s="22"/>
    </row>
    <row r="4" spans="1:16" x14ac:dyDescent="0.25">
      <c r="J4" s="24"/>
      <c r="L4" s="21"/>
    </row>
    <row r="5" spans="1:16" ht="39.75" customHeight="1" x14ac:dyDescent="0.25">
      <c r="A5" s="180" t="s">
        <v>13</v>
      </c>
      <c r="B5" s="178" t="s">
        <v>48</v>
      </c>
      <c r="C5" s="178" t="s">
        <v>49</v>
      </c>
      <c r="D5" s="178" t="s">
        <v>50</v>
      </c>
      <c r="E5" s="178" t="s">
        <v>51</v>
      </c>
      <c r="F5" s="182" t="s">
        <v>53</v>
      </c>
      <c r="G5" s="182"/>
      <c r="H5" s="178" t="s">
        <v>60</v>
      </c>
      <c r="I5" s="178" t="s">
        <v>61</v>
      </c>
      <c r="J5" s="178" t="s">
        <v>69</v>
      </c>
      <c r="L5" s="24"/>
    </row>
    <row r="6" spans="1:16" ht="159.75" customHeight="1" x14ac:dyDescent="0.25">
      <c r="A6" s="181"/>
      <c r="B6" s="179"/>
      <c r="C6" s="179"/>
      <c r="D6" s="179"/>
      <c r="E6" s="179"/>
      <c r="F6" s="51" t="s">
        <v>59</v>
      </c>
      <c r="G6" s="51" t="s">
        <v>62</v>
      </c>
      <c r="H6" s="179"/>
      <c r="I6" s="179"/>
      <c r="J6" s="179"/>
      <c r="L6" s="24"/>
    </row>
    <row r="7" spans="1:16" ht="36.75" customHeight="1" x14ac:dyDescent="0.3">
      <c r="A7" s="55">
        <v>1</v>
      </c>
      <c r="B7" s="66" t="s">
        <v>82</v>
      </c>
      <c r="C7" s="53"/>
      <c r="D7" s="54"/>
      <c r="E7" s="53"/>
      <c r="F7" s="53"/>
      <c r="G7" s="53"/>
      <c r="H7" s="53"/>
      <c r="I7" s="53"/>
      <c r="J7" s="53"/>
      <c r="L7" s="24"/>
    </row>
    <row r="8" spans="1:16" ht="36.75" customHeight="1" x14ac:dyDescent="0.3">
      <c r="A8" s="55">
        <v>2</v>
      </c>
      <c r="B8" s="53"/>
      <c r="C8" s="53"/>
      <c r="D8" s="53"/>
      <c r="E8" s="53"/>
      <c r="F8" s="53"/>
      <c r="G8" s="53"/>
      <c r="H8" s="53"/>
      <c r="I8" s="53"/>
      <c r="J8" s="53"/>
      <c r="L8" s="24"/>
    </row>
    <row r="9" spans="1:16" ht="36.75" customHeight="1" x14ac:dyDescent="0.3">
      <c r="A9" s="55">
        <v>3</v>
      </c>
      <c r="B9" s="53"/>
      <c r="C9" s="53"/>
      <c r="D9" s="53"/>
      <c r="E9" s="53"/>
      <c r="F9" s="53"/>
      <c r="G9" s="53"/>
      <c r="H9" s="53"/>
      <c r="I9" s="53"/>
      <c r="J9" s="53"/>
      <c r="L9" s="24"/>
    </row>
    <row r="10" spans="1:16" ht="36.75" customHeight="1" x14ac:dyDescent="0.3">
      <c r="A10" s="55">
        <v>4</v>
      </c>
      <c r="B10" s="53"/>
      <c r="C10" s="53"/>
      <c r="D10" s="54"/>
      <c r="E10" s="53"/>
      <c r="F10" s="53"/>
      <c r="G10" s="53"/>
      <c r="H10" s="53"/>
      <c r="I10" s="53"/>
      <c r="J10" s="53"/>
      <c r="L10" s="24"/>
    </row>
    <row r="11" spans="1:16" x14ac:dyDescent="0.25">
      <c r="L11" s="24"/>
    </row>
    <row r="12" spans="1:16" ht="4.5" customHeight="1" x14ac:dyDescent="0.25">
      <c r="L12" s="24"/>
    </row>
    <row r="13" spans="1:16" ht="66.75" customHeight="1" x14ac:dyDescent="0.25">
      <c r="A13" s="176" t="s">
        <v>70</v>
      </c>
      <c r="B13" s="176"/>
      <c r="C13" s="176"/>
      <c r="D13" s="176"/>
      <c r="E13" s="176"/>
      <c r="F13" s="176"/>
      <c r="G13" s="176"/>
      <c r="H13" s="176"/>
      <c r="I13" s="176"/>
      <c r="J13" s="176"/>
      <c r="K13" s="41"/>
      <c r="L13" s="41"/>
    </row>
  </sheetData>
  <mergeCells count="14">
    <mergeCell ref="G1:J1"/>
    <mergeCell ref="A13:J13"/>
    <mergeCell ref="K1:L1"/>
    <mergeCell ref="K2:L2"/>
    <mergeCell ref="I5:I6"/>
    <mergeCell ref="J5:J6"/>
    <mergeCell ref="A5:A6"/>
    <mergeCell ref="B5:B6"/>
    <mergeCell ref="C5:C6"/>
    <mergeCell ref="D5:D6"/>
    <mergeCell ref="E5:E6"/>
    <mergeCell ref="F5:G5"/>
    <mergeCell ref="H5:H6"/>
    <mergeCell ref="A3:J3"/>
  </mergeCells>
  <printOptions horizontalCentered="1"/>
  <pageMargins left="0.19685039370078741" right="0.19685039370078741" top="0.19685039370078741" bottom="0.19685039370078741" header="0" footer="0"/>
  <pageSetup paperSize="9" scale="8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2">
    <tabColor rgb="FFFFC000"/>
    <pageSetUpPr fitToPage="1"/>
  </sheetPr>
  <dimension ref="A1:F34"/>
  <sheetViews>
    <sheetView zoomScaleNormal="100" workbookViewId="0">
      <pane xSplit="2" ySplit="6" topLeftCell="C13" activePane="bottomRight" state="frozen"/>
      <selection activeCell="F9" sqref="F9"/>
      <selection pane="topRight" activeCell="F9" sqref="F9"/>
      <selection pane="bottomLeft" activeCell="F9" sqref="F9"/>
      <selection pane="bottomRight" activeCell="C1" sqref="C1"/>
    </sheetView>
  </sheetViews>
  <sheetFormatPr defaultColWidth="9.140625" defaultRowHeight="15.75" x14ac:dyDescent="0.25"/>
  <cols>
    <col min="1" max="1" width="8.7109375" style="1" customWidth="1"/>
    <col min="2" max="2" width="13.140625" style="4" customWidth="1"/>
    <col min="3" max="3" width="47.42578125" style="4" customWidth="1"/>
    <col min="4" max="5" width="24.140625" style="4" customWidth="1"/>
    <col min="6" max="6" width="34.85546875" style="1" customWidth="1"/>
    <col min="7" max="16384" width="9.140625" style="2"/>
  </cols>
  <sheetData>
    <row r="1" spans="1:6" ht="89.25" customHeight="1" x14ac:dyDescent="0.25">
      <c r="E1" s="189" t="s">
        <v>73</v>
      </c>
      <c r="F1" s="189"/>
    </row>
    <row r="2" spans="1:6" x14ac:dyDescent="0.25">
      <c r="A2" s="4"/>
      <c r="F2" s="56"/>
    </row>
    <row r="3" spans="1:6" ht="60.75" customHeight="1" x14ac:dyDescent="0.25">
      <c r="A3" s="192" t="s">
        <v>1050</v>
      </c>
      <c r="B3" s="192"/>
      <c r="C3" s="192"/>
      <c r="D3" s="192"/>
      <c r="E3" s="192"/>
      <c r="F3" s="192"/>
    </row>
    <row r="4" spans="1:6" ht="17.45" customHeight="1" x14ac:dyDescent="0.25">
      <c r="F4" s="11"/>
    </row>
    <row r="5" spans="1:6" ht="29.25" customHeight="1" x14ac:dyDescent="0.25">
      <c r="A5" s="190" t="s">
        <v>13</v>
      </c>
      <c r="B5" s="190" t="s">
        <v>14</v>
      </c>
      <c r="C5" s="190" t="s">
        <v>54</v>
      </c>
      <c r="D5" s="186" t="s">
        <v>15</v>
      </c>
      <c r="E5" s="186"/>
      <c r="F5" s="190" t="s">
        <v>41</v>
      </c>
    </row>
    <row r="6" spans="1:6" ht="35.25" customHeight="1" x14ac:dyDescent="0.25">
      <c r="A6" s="191"/>
      <c r="B6" s="191"/>
      <c r="C6" s="191"/>
      <c r="D6" s="16" t="s">
        <v>16</v>
      </c>
      <c r="E6" s="16" t="s">
        <v>17</v>
      </c>
      <c r="F6" s="191"/>
    </row>
    <row r="7" spans="1:6" ht="20.25" customHeight="1" x14ac:dyDescent="0.25">
      <c r="A7" s="184">
        <v>1</v>
      </c>
      <c r="B7" s="71" t="s">
        <v>18</v>
      </c>
      <c r="C7" s="59" t="s">
        <v>56</v>
      </c>
      <c r="D7" s="17">
        <v>0</v>
      </c>
      <c r="E7" s="17">
        <v>0</v>
      </c>
      <c r="F7" s="17">
        <v>0</v>
      </c>
    </row>
    <row r="8" spans="1:6" ht="30" x14ac:dyDescent="0.25">
      <c r="A8" s="185"/>
      <c r="B8" s="72" t="s">
        <v>18</v>
      </c>
      <c r="C8" s="60" t="s">
        <v>57</v>
      </c>
      <c r="D8" s="46">
        <f>+SUMIFS('5-илова'!O:O,'5-илова'!D:D,F:F,'5-илова'!B:B,B:B)</f>
        <v>2</v>
      </c>
      <c r="E8" s="46">
        <f>+SUMIFS('5-илова'!Q:Q,'5-илова'!D:D,F:F,'5-илова'!B:B,B:B)</f>
        <v>2066000</v>
      </c>
      <c r="F8" s="46" t="s">
        <v>86</v>
      </c>
    </row>
    <row r="9" spans="1:6" ht="30" x14ac:dyDescent="0.25">
      <c r="A9" s="185"/>
      <c r="B9" s="72" t="s">
        <v>18</v>
      </c>
      <c r="C9" s="60" t="s">
        <v>57</v>
      </c>
      <c r="D9" s="18">
        <f>+SUMIFS('5-илова'!O:O,'5-илова'!D:D,F:F,'5-илова'!B:B,B:B)</f>
        <v>5</v>
      </c>
      <c r="E9" s="46">
        <f>+SUMIFS('5-илова'!Q:Q,'5-илова'!D:D,F:F,'5-илова'!B:B,B:B)</f>
        <v>125886185</v>
      </c>
      <c r="F9" s="18" t="s">
        <v>96</v>
      </c>
    </row>
    <row r="10" spans="1:6" ht="20.25" customHeight="1" x14ac:dyDescent="0.25">
      <c r="A10" s="185"/>
      <c r="B10" s="72" t="s">
        <v>18</v>
      </c>
      <c r="C10" s="60" t="s">
        <v>58</v>
      </c>
      <c r="D10" s="46">
        <f>+SUMIFS('5-илова'!P:P,'5-илова'!D:D,F:F,'5-илова'!B:B,#REF!)</f>
        <v>0</v>
      </c>
      <c r="E10" s="46">
        <f>+SUMIFS('5-илова'!Q:Q,'5-илова'!D:D,F:F,'5-илова'!B:B,#REF!)</f>
        <v>0</v>
      </c>
      <c r="F10" s="46">
        <v>0</v>
      </c>
    </row>
    <row r="11" spans="1:6" ht="20.25" customHeight="1" x14ac:dyDescent="0.25">
      <c r="A11" s="185"/>
      <c r="B11" s="72" t="s">
        <v>18</v>
      </c>
      <c r="C11" s="60" t="s">
        <v>55</v>
      </c>
      <c r="D11" s="18">
        <f>+SUMIFS('5-илова'!R:R,'5-илова'!D:D,F:F,'5-илова'!B:B,B:B)</f>
        <v>17</v>
      </c>
      <c r="E11" s="18">
        <f>+SUMIFS('5-илова'!T:T,'5-илова'!D:D,F:F,'5-илова'!B:B,B:B)</f>
        <v>1699996244.6041601</v>
      </c>
      <c r="F11" s="18" t="s">
        <v>86</v>
      </c>
    </row>
    <row r="12" spans="1:6" ht="20.25" customHeight="1" x14ac:dyDescent="0.25">
      <c r="A12" s="185"/>
      <c r="B12" s="72" t="s">
        <v>18</v>
      </c>
      <c r="C12" s="60" t="s">
        <v>55</v>
      </c>
      <c r="D12" s="46">
        <f>+SUMIFS('5-илова'!R:R,'5-илова'!D:D,F:F,'5-илова'!B:B,B:B)</f>
        <v>0</v>
      </c>
      <c r="E12" s="19">
        <f>+SUMIFS('5-илова'!T:T,'5-илова'!D:D,F:F,'5-илова'!B:B,B:B)</f>
        <v>0</v>
      </c>
      <c r="F12" s="46" t="s">
        <v>96</v>
      </c>
    </row>
    <row r="13" spans="1:6" ht="20.25" customHeight="1" x14ac:dyDescent="0.25">
      <c r="A13" s="184">
        <f>+A7+1</f>
        <v>2</v>
      </c>
      <c r="B13" s="71" t="s">
        <v>19</v>
      </c>
      <c r="C13" s="59" t="s">
        <v>56</v>
      </c>
      <c r="D13" s="17">
        <v>0</v>
      </c>
      <c r="E13" s="45">
        <v>0</v>
      </c>
      <c r="F13" s="45" t="s">
        <v>86</v>
      </c>
    </row>
    <row r="14" spans="1:6" ht="30" x14ac:dyDescent="0.25">
      <c r="A14" s="185"/>
      <c r="B14" s="72" t="s">
        <v>19</v>
      </c>
      <c r="C14" s="60" t="s">
        <v>57</v>
      </c>
      <c r="D14" s="46">
        <f>+SUMIFS('5-илова'!O:O,'5-илова'!D:D,F:F,'5-илова'!B:B,B:B)</f>
        <v>13</v>
      </c>
      <c r="E14" s="101">
        <f>+SUMIFS('5-илова'!Q:Q,'5-илова'!D:D,F:F,'5-илова'!B:B,B:B)</f>
        <v>10122490</v>
      </c>
      <c r="F14" s="46" t="s">
        <v>86</v>
      </c>
    </row>
    <row r="15" spans="1:6" ht="30" x14ac:dyDescent="0.25">
      <c r="A15" s="185"/>
      <c r="B15" s="72" t="s">
        <v>19</v>
      </c>
      <c r="C15" s="60" t="s">
        <v>57</v>
      </c>
      <c r="D15" s="46">
        <f>+SUMIFS('5-илова'!O:O,'5-илова'!D:D,F:F,'5-илова'!B:B,B:B)</f>
        <v>10</v>
      </c>
      <c r="E15" s="101">
        <f>+SUMIFS('5-илова'!Q:Q,'5-илова'!D:D,F:F,'5-илова'!B:B,B:B)</f>
        <v>363105880</v>
      </c>
      <c r="F15" s="18" t="s">
        <v>96</v>
      </c>
    </row>
    <row r="16" spans="1:6" ht="20.25" customHeight="1" x14ac:dyDescent="0.25">
      <c r="A16" s="185"/>
      <c r="B16" s="72" t="s">
        <v>19</v>
      </c>
      <c r="C16" s="62" t="s">
        <v>58</v>
      </c>
      <c r="D16" s="46">
        <f>+SUMIFS('5-илова'!P:P,'5-илова'!D:D,F:F,'5-илова'!B:B,#REF!)</f>
        <v>0</v>
      </c>
      <c r="E16" s="101">
        <f>+SUMIFS('5-илова'!Q:Q,'5-илова'!D:D,F:F,'5-илова'!B:B,#REF!)</f>
        <v>0</v>
      </c>
      <c r="F16" s="58">
        <v>0</v>
      </c>
    </row>
    <row r="17" spans="1:6" s="3" customFormat="1" ht="20.25" customHeight="1" x14ac:dyDescent="0.25">
      <c r="A17" s="185"/>
      <c r="B17" s="72" t="s">
        <v>19</v>
      </c>
      <c r="C17" s="60" t="s">
        <v>55</v>
      </c>
      <c r="D17" s="46">
        <f>+SUMIFS('5-илова'!R:R,'5-илова'!D:D,F:F,'5-илова'!B:B,B:B)</f>
        <v>4</v>
      </c>
      <c r="E17" s="101">
        <f>+SUMIFS('5-илова'!T:T,'5-илова'!D:D,F:F,'5-илова'!B:B,B:B)</f>
        <v>2721810155</v>
      </c>
      <c r="F17" s="46" t="s">
        <v>86</v>
      </c>
    </row>
    <row r="18" spans="1:6" s="3" customFormat="1" ht="20.25" customHeight="1" x14ac:dyDescent="0.25">
      <c r="A18" s="185"/>
      <c r="B18" s="72" t="s">
        <v>19</v>
      </c>
      <c r="C18" s="61" t="s">
        <v>55</v>
      </c>
      <c r="D18" s="46">
        <f>+SUMIFS('5-илова'!R:R,'5-илова'!D:D,F:F,'5-илова'!B:B,B:B)</f>
        <v>0</v>
      </c>
      <c r="E18" s="19">
        <f>+SUMIFS('5-илова'!T:T,'5-илова'!D:D,F:F,'5-илова'!B:B,B:B)</f>
        <v>0</v>
      </c>
      <c r="F18" s="19" t="s">
        <v>96</v>
      </c>
    </row>
    <row r="19" spans="1:6" ht="20.25" customHeight="1" x14ac:dyDescent="0.25">
      <c r="A19" s="184">
        <v>3</v>
      </c>
      <c r="B19" s="71" t="s">
        <v>20</v>
      </c>
      <c r="C19" s="59" t="s">
        <v>56</v>
      </c>
      <c r="D19" s="45">
        <v>0</v>
      </c>
      <c r="E19" s="45">
        <v>0</v>
      </c>
      <c r="F19" s="45">
        <v>0</v>
      </c>
    </row>
    <row r="20" spans="1:6" ht="30" x14ac:dyDescent="0.25">
      <c r="A20" s="185"/>
      <c r="B20" s="72" t="s">
        <v>20</v>
      </c>
      <c r="C20" s="60" t="s">
        <v>57</v>
      </c>
      <c r="D20" s="46">
        <f>+SUMIFS('5-илова'!O:O,'5-илова'!D:D,F:F,'5-илова'!B:B,B:B)</f>
        <v>13</v>
      </c>
      <c r="E20" s="101">
        <f>+SUMIFS('5-илова'!Q:Q,'5-илова'!D:D,F:F,'5-илова'!B:B,B:B)</f>
        <v>18746760</v>
      </c>
      <c r="F20" s="46" t="s">
        <v>86</v>
      </c>
    </row>
    <row r="21" spans="1:6" ht="30" x14ac:dyDescent="0.25">
      <c r="A21" s="185"/>
      <c r="B21" s="72" t="s">
        <v>20</v>
      </c>
      <c r="C21" s="60" t="s">
        <v>57</v>
      </c>
      <c r="D21" s="46">
        <f>+SUMIFS('5-илова'!O:O,'5-илова'!D:D,F:F,'5-илова'!B:B,B:B)</f>
        <v>3</v>
      </c>
      <c r="E21" s="101">
        <f>+SUMIFS('5-илова'!Q:Q,'5-илова'!D:D,F:F,'5-илова'!B:B,B:B)</f>
        <v>23756160</v>
      </c>
      <c r="F21" s="46" t="s">
        <v>96</v>
      </c>
    </row>
    <row r="22" spans="1:6" ht="20.25" customHeight="1" x14ac:dyDescent="0.25">
      <c r="A22" s="185"/>
      <c r="B22" s="72" t="s">
        <v>20</v>
      </c>
      <c r="C22" s="60" t="s">
        <v>58</v>
      </c>
      <c r="D22" s="46">
        <f>+SUMIFS('5-илова'!P:P,'5-илова'!D:D,F:F,'5-илова'!B:B,#REF!)</f>
        <v>0</v>
      </c>
      <c r="E22" s="101">
        <f>+SUMIFS('5-илова'!Q:Q,'5-илова'!D:D,F:F,'5-илова'!B:B,#REF!)</f>
        <v>0</v>
      </c>
      <c r="F22" s="46">
        <v>0</v>
      </c>
    </row>
    <row r="23" spans="1:6" ht="20.25" customHeight="1" x14ac:dyDescent="0.25">
      <c r="A23" s="185"/>
      <c r="B23" s="72" t="s">
        <v>20</v>
      </c>
      <c r="C23" s="60" t="s">
        <v>55</v>
      </c>
      <c r="D23" s="46">
        <f>+SUMIFS('5-илова'!R:R,'5-илова'!D:D,F:F,'5-илова'!B:B,B:B)</f>
        <v>5</v>
      </c>
      <c r="E23" s="101">
        <f>+SUMIFS('5-илова'!T:T,'5-илова'!D:D,F:F,'5-илова'!B:B,B:B)</f>
        <v>42045610</v>
      </c>
      <c r="F23" s="46" t="s">
        <v>86</v>
      </c>
    </row>
    <row r="24" spans="1:6" ht="20.25" customHeight="1" x14ac:dyDescent="0.25">
      <c r="A24" s="188"/>
      <c r="B24" s="73" t="s">
        <v>20</v>
      </c>
      <c r="C24" s="61" t="s">
        <v>55</v>
      </c>
      <c r="D24" s="46">
        <f>+SUMIFS('5-илова'!R:R,'5-илова'!D:D,F:F,'5-илова'!B:B,B:B)</f>
        <v>0</v>
      </c>
      <c r="E24" s="19">
        <f>+SUMIFS('5-илова'!T:T,'5-илова'!D:D,F:F,'5-илова'!B:B,B:B)</f>
        <v>0</v>
      </c>
      <c r="F24" s="19" t="s">
        <v>96</v>
      </c>
    </row>
    <row r="25" spans="1:6" ht="20.25" customHeight="1" x14ac:dyDescent="0.25">
      <c r="A25" s="184">
        <v>4</v>
      </c>
      <c r="B25" s="71" t="s">
        <v>42</v>
      </c>
      <c r="C25" s="59" t="s">
        <v>56</v>
      </c>
      <c r="D25" s="45">
        <v>0</v>
      </c>
      <c r="E25" s="45">
        <v>0</v>
      </c>
      <c r="F25" s="45">
        <v>0</v>
      </c>
    </row>
    <row r="26" spans="1:6" ht="30" x14ac:dyDescent="0.25">
      <c r="A26" s="185"/>
      <c r="B26" s="72" t="s">
        <v>42</v>
      </c>
      <c r="C26" s="60" t="s">
        <v>57</v>
      </c>
      <c r="D26" s="46">
        <f>+SUMIFS('5-илова'!O:O,'5-илова'!D:D,F:F,'5-илова'!B:B,B:B)</f>
        <v>0</v>
      </c>
      <c r="E26" s="101">
        <f>+SUMIFS('5-илова'!Q:Q,'5-илова'!D:D,F:F,'5-илова'!B:B,B:B)</f>
        <v>0</v>
      </c>
      <c r="F26" s="46" t="s">
        <v>86</v>
      </c>
    </row>
    <row r="27" spans="1:6" ht="30" x14ac:dyDescent="0.25">
      <c r="A27" s="185"/>
      <c r="B27" s="72" t="s">
        <v>42</v>
      </c>
      <c r="C27" s="60" t="s">
        <v>57</v>
      </c>
      <c r="D27" s="46">
        <f>+SUMIFS('5-илова'!O:O,'5-илова'!D:D,F:F,'5-илова'!B:B,B:B)</f>
        <v>0</v>
      </c>
      <c r="E27" s="101">
        <f>+SUMIFS('5-илова'!Q:Q,'5-илова'!D:D,F:F,'5-илова'!B:B,B:B)</f>
        <v>0</v>
      </c>
      <c r="F27" s="46" t="s">
        <v>96</v>
      </c>
    </row>
    <row r="28" spans="1:6" ht="20.25" customHeight="1" x14ac:dyDescent="0.25">
      <c r="A28" s="185"/>
      <c r="B28" s="72" t="s">
        <v>42</v>
      </c>
      <c r="C28" s="60" t="s">
        <v>58</v>
      </c>
      <c r="D28" s="46">
        <f>+SUMIFS('5-илова'!P:P,'5-илова'!D:D,F:F,'5-илова'!B:B,#REF!)</f>
        <v>0</v>
      </c>
      <c r="E28" s="101">
        <f>+SUMIFS('5-илова'!Q:Q,'5-илова'!D:D,F:F,'5-илова'!B:B,#REF!)</f>
        <v>0</v>
      </c>
      <c r="F28" s="46">
        <v>0</v>
      </c>
    </row>
    <row r="29" spans="1:6" ht="20.25" customHeight="1" x14ac:dyDescent="0.25">
      <c r="A29" s="185"/>
      <c r="B29" s="72" t="s">
        <v>42</v>
      </c>
      <c r="C29" s="60" t="s">
        <v>55</v>
      </c>
      <c r="D29" s="46">
        <f>+SUMIFS('5-илова'!R:R,'5-илова'!D:D,F:F,'5-илова'!B:B,B:B)</f>
        <v>0</v>
      </c>
      <c r="E29" s="101">
        <f>+SUMIFS('5-илова'!T:T,'5-илова'!D:D,F:F,'5-илова'!B:B,B:B)</f>
        <v>0</v>
      </c>
      <c r="F29" s="46" t="s">
        <v>86</v>
      </c>
    </row>
    <row r="30" spans="1:6" ht="20.25" customHeight="1" x14ac:dyDescent="0.25">
      <c r="A30" s="188"/>
      <c r="B30" s="73" t="s">
        <v>42</v>
      </c>
      <c r="C30" s="61" t="s">
        <v>55</v>
      </c>
      <c r="D30" s="19">
        <f>+SUMIFS('5-илова'!R:R,'5-илова'!D:D,F:F,'5-илова'!B:B,B:B)</f>
        <v>0</v>
      </c>
      <c r="E30" s="19">
        <f>+SUMIFS('5-илова'!T:T,'5-илова'!D:D,F:F,'5-илова'!B:B,B:B)</f>
        <v>0</v>
      </c>
      <c r="F30" s="19" t="s">
        <v>96</v>
      </c>
    </row>
    <row r="31" spans="1:6" x14ac:dyDescent="0.25">
      <c r="D31" s="74"/>
      <c r="E31" s="74"/>
    </row>
    <row r="32" spans="1:6" ht="18.75" customHeight="1" x14ac:dyDescent="0.25">
      <c r="A32" s="187" t="s">
        <v>70</v>
      </c>
      <c r="B32" s="187"/>
      <c r="C32" s="187"/>
      <c r="D32" s="187"/>
      <c r="E32" s="187"/>
      <c r="F32" s="187"/>
    </row>
    <row r="33" spans="1:6" x14ac:dyDescent="0.25">
      <c r="A33" s="187"/>
      <c r="B33" s="187"/>
      <c r="C33" s="187"/>
      <c r="D33" s="187"/>
      <c r="E33" s="187"/>
      <c r="F33" s="187"/>
    </row>
    <row r="34" spans="1:6" ht="31.5" customHeight="1" x14ac:dyDescent="0.25">
      <c r="A34" s="187"/>
      <c r="B34" s="187"/>
      <c r="C34" s="187"/>
      <c r="D34" s="187"/>
      <c r="E34" s="187"/>
      <c r="F34" s="187"/>
    </row>
  </sheetData>
  <mergeCells count="12">
    <mergeCell ref="E1:F1"/>
    <mergeCell ref="F5:F6"/>
    <mergeCell ref="A3:F3"/>
    <mergeCell ref="A5:A6"/>
    <mergeCell ref="B5:B6"/>
    <mergeCell ref="C5:C6"/>
    <mergeCell ref="A13:A18"/>
    <mergeCell ref="D5:E5"/>
    <mergeCell ref="A7:A12"/>
    <mergeCell ref="A32:F34"/>
    <mergeCell ref="A19:A24"/>
    <mergeCell ref="A25:A30"/>
  </mergeCells>
  <printOptions horizontalCentered="1"/>
  <pageMargins left="0.19685039370078741" right="0.19685039370078741" top="0.19685039370078741" bottom="0.19685039370078741" header="0" footer="0"/>
  <pageSetup paperSize="9" scale="6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3">
    <pageSetUpPr fitToPage="1"/>
  </sheetPr>
  <dimension ref="A1:O69"/>
  <sheetViews>
    <sheetView zoomScale="85" zoomScaleNormal="85" zoomScaleSheetLayoutView="85" workbookViewId="0">
      <selection activeCell="A2" sqref="A2:L2"/>
    </sheetView>
  </sheetViews>
  <sheetFormatPr defaultColWidth="9.140625" defaultRowHeight="18.75" x14ac:dyDescent="0.25"/>
  <cols>
    <col min="1" max="1" width="9.7109375" style="25" bestFit="1" customWidth="1"/>
    <col min="2" max="2" width="10.7109375" style="28" customWidth="1"/>
    <col min="3" max="3" width="15.28515625" style="25" customWidth="1"/>
    <col min="4" max="5" width="19.85546875" style="28" customWidth="1"/>
    <col min="6" max="6" width="16.5703125" style="28" customWidth="1"/>
    <col min="7" max="7" width="31.85546875" style="28" customWidth="1"/>
    <col min="8" max="8" width="12.28515625" style="28" customWidth="1"/>
    <col min="9" max="9" width="17.85546875" style="28" customWidth="1"/>
    <col min="10" max="10" width="15.7109375" style="28" customWidth="1"/>
    <col min="11" max="12" width="18.140625" style="28" customWidth="1"/>
    <col min="13" max="13" width="16.7109375" style="25" customWidth="1"/>
    <col min="14" max="15" width="15.7109375" style="25" customWidth="1"/>
    <col min="16" max="19" width="18.7109375" style="25" customWidth="1"/>
    <col min="20" max="25" width="15.7109375" style="25" customWidth="1"/>
    <col min="26" max="16384" width="9.140625" style="25"/>
  </cols>
  <sheetData>
    <row r="1" spans="1:15" ht="107.25" customHeight="1" x14ac:dyDescent="0.25">
      <c r="I1" s="193" t="s">
        <v>76</v>
      </c>
      <c r="J1" s="193"/>
      <c r="K1" s="193"/>
      <c r="L1" s="193"/>
    </row>
    <row r="2" spans="1:15" ht="77.25" customHeight="1" x14ac:dyDescent="0.25">
      <c r="A2" s="183" t="s">
        <v>1046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27"/>
      <c r="N2" s="27"/>
      <c r="O2" s="27"/>
    </row>
    <row r="3" spans="1:15" x14ac:dyDescent="0.25">
      <c r="L3" s="24"/>
    </row>
    <row r="4" spans="1:15" ht="33.75" customHeight="1" x14ac:dyDescent="0.25">
      <c r="A4" s="195" t="s">
        <v>13</v>
      </c>
      <c r="B4" s="195" t="s">
        <v>14</v>
      </c>
      <c r="C4" s="195" t="s">
        <v>7</v>
      </c>
      <c r="D4" s="195" t="s">
        <v>43</v>
      </c>
      <c r="E4" s="195" t="s">
        <v>11</v>
      </c>
      <c r="F4" s="195" t="s">
        <v>12</v>
      </c>
      <c r="G4" s="197" t="s">
        <v>53</v>
      </c>
      <c r="H4" s="197"/>
      <c r="I4" s="195" t="s">
        <v>8</v>
      </c>
      <c r="J4" s="195" t="s">
        <v>9</v>
      </c>
      <c r="K4" s="195" t="s">
        <v>10</v>
      </c>
      <c r="L4" s="195" t="s">
        <v>63</v>
      </c>
    </row>
    <row r="5" spans="1:15" ht="99.95" customHeight="1" x14ac:dyDescent="0.25">
      <c r="A5" s="196"/>
      <c r="B5" s="196"/>
      <c r="C5" s="196"/>
      <c r="D5" s="196"/>
      <c r="E5" s="196"/>
      <c r="F5" s="196"/>
      <c r="G5" s="64" t="s">
        <v>59</v>
      </c>
      <c r="H5" s="64" t="s">
        <v>62</v>
      </c>
      <c r="I5" s="196"/>
      <c r="J5" s="196"/>
      <c r="K5" s="196"/>
      <c r="L5" s="196"/>
    </row>
    <row r="6" spans="1:15" s="69" customFormat="1" ht="15" x14ac:dyDescent="0.25">
      <c r="A6" s="67">
        <v>1</v>
      </c>
      <c r="B6" s="67">
        <v>0</v>
      </c>
      <c r="C6" s="68">
        <v>0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</row>
    <row r="7" spans="1:15" s="69" customFormat="1" ht="15" x14ac:dyDescent="0.25">
      <c r="A7" s="67">
        <f t="shared" ref="A7:A11" si="0">+A6+1</f>
        <v>2</v>
      </c>
      <c r="B7" s="67">
        <v>0</v>
      </c>
      <c r="C7" s="68">
        <v>0</v>
      </c>
      <c r="D7" s="67">
        <v>0</v>
      </c>
      <c r="E7" s="67">
        <v>0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</row>
    <row r="8" spans="1:15" s="69" customFormat="1" ht="15" x14ac:dyDescent="0.25">
      <c r="A8" s="67">
        <f t="shared" si="0"/>
        <v>3</v>
      </c>
      <c r="B8" s="67">
        <v>0</v>
      </c>
      <c r="C8" s="68">
        <v>0</v>
      </c>
      <c r="D8" s="67">
        <v>0</v>
      </c>
      <c r="E8" s="67">
        <v>0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</row>
    <row r="9" spans="1:15" s="69" customFormat="1" ht="15" x14ac:dyDescent="0.25">
      <c r="A9" s="67">
        <f t="shared" si="0"/>
        <v>4</v>
      </c>
      <c r="B9" s="67">
        <v>0</v>
      </c>
      <c r="C9" s="68">
        <v>0</v>
      </c>
      <c r="D9" s="67">
        <v>0</v>
      </c>
      <c r="E9" s="67">
        <v>0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</row>
    <row r="10" spans="1:15" s="69" customFormat="1" ht="15" x14ac:dyDescent="0.25">
      <c r="A10" s="67">
        <f t="shared" si="0"/>
        <v>5</v>
      </c>
      <c r="B10" s="67">
        <v>0</v>
      </c>
      <c r="C10" s="68">
        <v>0</v>
      </c>
      <c r="D10" s="67">
        <v>0</v>
      </c>
      <c r="E10" s="67">
        <v>0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</row>
    <row r="11" spans="1:15" s="69" customFormat="1" ht="15" x14ac:dyDescent="0.25">
      <c r="A11" s="67">
        <f t="shared" si="0"/>
        <v>6</v>
      </c>
      <c r="B11" s="67">
        <v>0</v>
      </c>
      <c r="C11" s="68">
        <v>0</v>
      </c>
      <c r="D11" s="67">
        <v>0</v>
      </c>
      <c r="E11" s="67">
        <v>0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</row>
    <row r="12" spans="1:15" ht="14.25" customHeight="1" x14ac:dyDescent="0.25"/>
    <row r="13" spans="1:15" ht="54" customHeight="1" x14ac:dyDescent="0.25">
      <c r="A13" s="194" t="s">
        <v>70</v>
      </c>
      <c r="B13" s="194"/>
      <c r="C13" s="194"/>
      <c r="D13" s="194"/>
      <c r="E13" s="194"/>
      <c r="F13" s="194"/>
      <c r="G13" s="194"/>
      <c r="H13" s="194"/>
      <c r="I13" s="194"/>
      <c r="J13" s="194"/>
      <c r="K13" s="194"/>
      <c r="L13" s="194"/>
    </row>
    <row r="52" spans="3:13" x14ac:dyDescent="0.25">
      <c r="L52" s="28" t="e">
        <f t="shared" ref="L52:L57" si="1">+M52/K52</f>
        <v>#DIV/0!</v>
      </c>
    </row>
    <row r="53" spans="3:13" ht="37.5" x14ac:dyDescent="0.25">
      <c r="C53" s="25" t="s">
        <v>122</v>
      </c>
      <c r="J53" s="28" t="s">
        <v>123</v>
      </c>
      <c r="K53" s="28">
        <v>100</v>
      </c>
      <c r="L53" s="75">
        <f t="shared" si="1"/>
        <v>10444</v>
      </c>
      <c r="M53" s="25">
        <v>1044400</v>
      </c>
    </row>
    <row r="54" spans="3:13" ht="93.75" x14ac:dyDescent="0.25">
      <c r="C54" s="25" t="s">
        <v>124</v>
      </c>
      <c r="E54" s="75" t="s">
        <v>130</v>
      </c>
      <c r="J54" s="28" t="s">
        <v>89</v>
      </c>
      <c r="K54" s="76">
        <v>1</v>
      </c>
      <c r="L54" s="75">
        <f t="shared" si="1"/>
        <v>2195500</v>
      </c>
      <c r="M54" s="25">
        <v>2195500</v>
      </c>
    </row>
    <row r="55" spans="3:13" ht="56.25" x14ac:dyDescent="0.25">
      <c r="C55" s="25" t="s">
        <v>125</v>
      </c>
      <c r="J55" s="28" t="s">
        <v>121</v>
      </c>
      <c r="K55" s="28">
        <v>10</v>
      </c>
      <c r="L55" s="75">
        <f t="shared" si="1"/>
        <v>75000</v>
      </c>
      <c r="M55" s="25">
        <v>750000</v>
      </c>
    </row>
    <row r="56" spans="3:13" ht="56.25" x14ac:dyDescent="0.25">
      <c r="C56" s="25" t="s">
        <v>126</v>
      </c>
      <c r="E56" s="25"/>
      <c r="J56" s="75" t="s">
        <v>89</v>
      </c>
      <c r="K56" s="76">
        <v>9</v>
      </c>
      <c r="L56" s="75">
        <f t="shared" si="1"/>
        <v>198350393.33333334</v>
      </c>
      <c r="M56" s="25">
        <v>1785153540</v>
      </c>
    </row>
    <row r="57" spans="3:13" ht="75" x14ac:dyDescent="0.25">
      <c r="C57" s="25" t="s">
        <v>127</v>
      </c>
      <c r="E57" s="75" t="s">
        <v>129</v>
      </c>
      <c r="J57" s="28" t="s">
        <v>128</v>
      </c>
      <c r="K57" s="28">
        <v>18670</v>
      </c>
      <c r="L57" s="75">
        <f t="shared" si="1"/>
        <v>1000</v>
      </c>
      <c r="M57" s="25">
        <v>18670000</v>
      </c>
    </row>
    <row r="58" spans="3:13" ht="75" x14ac:dyDescent="0.25">
      <c r="C58" s="25" t="s">
        <v>127</v>
      </c>
      <c r="E58" s="75" t="s">
        <v>129</v>
      </c>
      <c r="J58" s="75" t="s">
        <v>128</v>
      </c>
      <c r="K58" s="28">
        <f>+M58/L58</f>
        <v>149170</v>
      </c>
      <c r="L58" s="75">
        <v>1000</v>
      </c>
      <c r="M58" s="25">
        <v>149170000</v>
      </c>
    </row>
    <row r="59" spans="3:13" ht="75" x14ac:dyDescent="0.25">
      <c r="C59" s="25" t="s">
        <v>131</v>
      </c>
      <c r="J59" s="28" t="s">
        <v>93</v>
      </c>
      <c r="K59" s="76">
        <v>100</v>
      </c>
      <c r="L59" s="75">
        <f t="shared" ref="L59:L68" si="2">+M59/K59</f>
        <v>17000</v>
      </c>
      <c r="M59" s="25">
        <v>1700000</v>
      </c>
    </row>
    <row r="60" spans="3:13" ht="75" x14ac:dyDescent="0.25">
      <c r="C60" s="25" t="s">
        <v>132</v>
      </c>
      <c r="J60" s="75" t="s">
        <v>93</v>
      </c>
      <c r="K60" s="28">
        <v>5</v>
      </c>
      <c r="L60" s="75">
        <f t="shared" si="2"/>
        <v>12000000</v>
      </c>
      <c r="M60" s="25">
        <v>60000000</v>
      </c>
    </row>
    <row r="61" spans="3:13" ht="56.25" x14ac:dyDescent="0.25">
      <c r="C61" s="25" t="s">
        <v>133</v>
      </c>
      <c r="J61" s="75" t="s">
        <v>93</v>
      </c>
      <c r="K61" s="28">
        <v>3</v>
      </c>
      <c r="L61" s="75">
        <f t="shared" si="2"/>
        <v>2112000</v>
      </c>
      <c r="M61" s="25">
        <v>6336000</v>
      </c>
    </row>
    <row r="62" spans="3:13" ht="56.25" x14ac:dyDescent="0.25">
      <c r="C62" s="25" t="s">
        <v>133</v>
      </c>
      <c r="J62" s="75" t="s">
        <v>93</v>
      </c>
      <c r="K62" s="28">
        <v>2</v>
      </c>
      <c r="L62" s="75">
        <f t="shared" si="2"/>
        <v>1655000</v>
      </c>
      <c r="M62" s="25">
        <v>3310000</v>
      </c>
    </row>
    <row r="63" spans="3:13" ht="56.25" x14ac:dyDescent="0.25">
      <c r="C63" s="25" t="s">
        <v>134</v>
      </c>
      <c r="J63" s="75" t="s">
        <v>93</v>
      </c>
      <c r="K63" s="28">
        <v>2</v>
      </c>
      <c r="L63" s="75">
        <f t="shared" si="2"/>
        <v>1481200</v>
      </c>
      <c r="M63" s="25">
        <v>2962400</v>
      </c>
    </row>
    <row r="64" spans="3:13" x14ac:dyDescent="0.25">
      <c r="C64" s="25" t="s">
        <v>135</v>
      </c>
      <c r="J64" s="75" t="s">
        <v>93</v>
      </c>
      <c r="K64" s="28">
        <v>4</v>
      </c>
      <c r="L64" s="75">
        <f t="shared" si="2"/>
        <v>3545855</v>
      </c>
      <c r="M64" s="25">
        <v>14183420</v>
      </c>
    </row>
    <row r="65" spans="3:13" ht="56.25" x14ac:dyDescent="0.25">
      <c r="C65" s="25" t="s">
        <v>136</v>
      </c>
      <c r="J65" s="75" t="s">
        <v>93</v>
      </c>
      <c r="K65" s="28">
        <v>10</v>
      </c>
      <c r="L65" s="75">
        <f t="shared" si="2"/>
        <v>1484000</v>
      </c>
      <c r="M65" s="25">
        <v>14840000</v>
      </c>
    </row>
    <row r="66" spans="3:13" ht="37.5" x14ac:dyDescent="0.25">
      <c r="C66" s="25" t="s">
        <v>137</v>
      </c>
      <c r="J66" s="75" t="s">
        <v>93</v>
      </c>
      <c r="K66" s="28">
        <v>4</v>
      </c>
      <c r="L66" s="75">
        <f t="shared" si="2"/>
        <v>2020000</v>
      </c>
      <c r="M66" s="25">
        <v>8080000</v>
      </c>
    </row>
    <row r="67" spans="3:13" ht="75" x14ac:dyDescent="0.25">
      <c r="C67" s="25" t="s">
        <v>132</v>
      </c>
      <c r="J67" s="75" t="s">
        <v>93</v>
      </c>
      <c r="K67" s="28">
        <v>14</v>
      </c>
      <c r="L67" s="75">
        <f t="shared" si="2"/>
        <v>4390000</v>
      </c>
      <c r="M67" s="25">
        <v>61460000</v>
      </c>
    </row>
    <row r="68" spans="3:13" ht="56.25" x14ac:dyDescent="0.25">
      <c r="C68" s="25" t="s">
        <v>138</v>
      </c>
      <c r="J68" s="75" t="s">
        <v>93</v>
      </c>
      <c r="K68" s="28">
        <v>1</v>
      </c>
      <c r="L68" s="75">
        <f t="shared" si="2"/>
        <v>1430000</v>
      </c>
      <c r="M68" s="25">
        <v>1430000</v>
      </c>
    </row>
    <row r="69" spans="3:13" x14ac:dyDescent="0.25">
      <c r="M69" s="25">
        <f>SUM(M8:M68)</f>
        <v>2131285260</v>
      </c>
    </row>
  </sheetData>
  <autoFilter ref="A4:Y11" xr:uid="{00000000-0009-0000-0000-000003000000}">
    <filterColumn colId="7" showButton="0"/>
  </autoFilter>
  <mergeCells count="14">
    <mergeCell ref="A2:L2"/>
    <mergeCell ref="I1:L1"/>
    <mergeCell ref="A13:L13"/>
    <mergeCell ref="A4:A5"/>
    <mergeCell ref="B4:B5"/>
    <mergeCell ref="C4:C5"/>
    <mergeCell ref="D4:D5"/>
    <mergeCell ref="K4:K5"/>
    <mergeCell ref="G4:H4"/>
    <mergeCell ref="E4:E5"/>
    <mergeCell ref="F4:F5"/>
    <mergeCell ref="L4:L5"/>
    <mergeCell ref="I4:I5"/>
    <mergeCell ref="J4:J5"/>
  </mergeCells>
  <printOptions horizontalCentered="1"/>
  <pageMargins left="0.19685039370078741" right="0.19685039370078741" top="0.19685039370078741" bottom="0.19685039370078741" header="0" footer="0"/>
  <pageSetup paperSize="9" scale="6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4" filterMode="1">
    <tabColor theme="7"/>
    <pageSetUpPr fitToPage="1"/>
  </sheetPr>
  <dimension ref="A1:W98"/>
  <sheetViews>
    <sheetView zoomScale="70" zoomScaleNormal="70" zoomScaleSheetLayoutView="85" workbookViewId="0">
      <pane xSplit="4" ySplit="6" topLeftCell="E74" activePane="bottomRight" state="frozen"/>
      <selection activeCell="B70" sqref="B70:M70"/>
      <selection pane="topRight" activeCell="B70" sqref="B70:M70"/>
      <selection pane="bottomLeft" activeCell="B70" sqref="B70:M70"/>
      <selection pane="bottomRight" activeCell="A3" sqref="A3:M3"/>
    </sheetView>
  </sheetViews>
  <sheetFormatPr defaultColWidth="9.140625" defaultRowHeight="18.75" x14ac:dyDescent="0.25"/>
  <cols>
    <col min="1" max="1" width="8.140625" style="102" customWidth="1"/>
    <col min="2" max="2" width="14.28515625" style="103" customWidth="1"/>
    <col min="3" max="3" width="30.28515625" style="102" customWidth="1"/>
    <col min="4" max="4" width="15.7109375" style="103" customWidth="1"/>
    <col min="5" max="6" width="18.140625" style="103" customWidth="1"/>
    <col min="7" max="7" width="22.7109375" style="126" bestFit="1" customWidth="1"/>
    <col min="8" max="8" width="40.7109375" style="103" customWidth="1"/>
    <col min="9" max="9" width="21" style="126" customWidth="1"/>
    <col min="10" max="10" width="17.85546875" style="103" customWidth="1"/>
    <col min="11" max="11" width="16.85546875" style="103" customWidth="1"/>
    <col min="12" max="12" width="18.140625" style="126" customWidth="1"/>
    <col min="13" max="13" width="19.28515625" style="126" customWidth="1"/>
    <col min="14" max="14" width="8.5703125" style="102" hidden="1" customWidth="1"/>
    <col min="15" max="15" width="13.42578125" style="104" hidden="1" customWidth="1"/>
    <col min="16" max="16" width="11.7109375" style="104" hidden="1" customWidth="1"/>
    <col min="17" max="17" width="13.28515625" style="107" hidden="1" customWidth="1"/>
    <col min="18" max="18" width="13.7109375" style="107" hidden="1" customWidth="1"/>
    <col min="19" max="19" width="8.140625" style="107" hidden="1" customWidth="1"/>
    <col min="20" max="20" width="13.42578125" style="107" hidden="1" customWidth="1"/>
    <col min="21" max="21" width="16.42578125" style="102" hidden="1" customWidth="1"/>
    <col min="22" max="22" width="13.42578125" style="102" hidden="1" customWidth="1"/>
    <col min="23" max="23" width="18.7109375" style="102" customWidth="1"/>
    <col min="24" max="29" width="15.7109375" style="102" customWidth="1"/>
    <col min="30" max="16384" width="9.140625" style="102"/>
  </cols>
  <sheetData>
    <row r="1" spans="1:20" ht="74.25" customHeight="1" x14ac:dyDescent="0.25">
      <c r="J1" s="200" t="s">
        <v>94</v>
      </c>
      <c r="K1" s="200"/>
      <c r="L1" s="200"/>
      <c r="M1" s="200"/>
      <c r="P1" s="105">
        <f>3.7*3</f>
        <v>11.100000000000001</v>
      </c>
      <c r="Q1" s="106"/>
      <c r="R1" s="106"/>
      <c r="S1" s="106"/>
    </row>
    <row r="2" spans="1:20" x14ac:dyDescent="0.25">
      <c r="L2" s="201"/>
      <c r="M2" s="201"/>
    </row>
    <row r="3" spans="1:20" ht="81.75" customHeight="1" x14ac:dyDescent="0.25">
      <c r="A3" s="202" t="s">
        <v>1047</v>
      </c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108"/>
      <c r="O3" s="109"/>
      <c r="P3" s="109"/>
      <c r="Q3" s="110"/>
      <c r="R3" s="110"/>
      <c r="S3" s="110"/>
    </row>
    <row r="4" spans="1:20" x14ac:dyDescent="0.25">
      <c r="M4" s="104"/>
    </row>
    <row r="5" spans="1:20" s="111" customFormat="1" ht="15.75" x14ac:dyDescent="0.25">
      <c r="A5" s="199" t="s">
        <v>13</v>
      </c>
      <c r="B5" s="199" t="s">
        <v>14</v>
      </c>
      <c r="C5" s="199" t="s">
        <v>7</v>
      </c>
      <c r="D5" s="199" t="s">
        <v>87</v>
      </c>
      <c r="E5" s="199" t="s">
        <v>11</v>
      </c>
      <c r="F5" s="204" t="s">
        <v>12</v>
      </c>
      <c r="G5" s="205"/>
      <c r="H5" s="203" t="s">
        <v>53</v>
      </c>
      <c r="I5" s="203"/>
      <c r="J5" s="199" t="s">
        <v>8</v>
      </c>
      <c r="K5" s="199" t="s">
        <v>9</v>
      </c>
      <c r="L5" s="199" t="s">
        <v>10</v>
      </c>
      <c r="M5" s="199" t="s">
        <v>64</v>
      </c>
      <c r="O5" s="104"/>
      <c r="P5" s="104"/>
      <c r="Q5" s="107"/>
      <c r="R5" s="107"/>
      <c r="S5" s="107"/>
      <c r="T5" s="112"/>
    </row>
    <row r="6" spans="1:20" s="111" customFormat="1" ht="15.75" x14ac:dyDescent="0.25">
      <c r="A6" s="199"/>
      <c r="B6" s="199"/>
      <c r="C6" s="199"/>
      <c r="D6" s="199"/>
      <c r="E6" s="199"/>
      <c r="F6" s="206"/>
      <c r="G6" s="207"/>
      <c r="H6" s="113" t="s">
        <v>59</v>
      </c>
      <c r="I6" s="113" t="s">
        <v>62</v>
      </c>
      <c r="J6" s="199"/>
      <c r="K6" s="199"/>
      <c r="L6" s="199"/>
      <c r="M6" s="199"/>
      <c r="O6" s="114" t="s">
        <v>97</v>
      </c>
      <c r="P6" s="114" t="s">
        <v>16</v>
      </c>
      <c r="Q6" s="114" t="s">
        <v>98</v>
      </c>
      <c r="R6" s="114" t="s">
        <v>99</v>
      </c>
      <c r="S6" s="114" t="s">
        <v>16</v>
      </c>
      <c r="T6" s="114" t="s">
        <v>98</v>
      </c>
    </row>
    <row r="7" spans="1:20" s="111" customFormat="1" ht="15.75" x14ac:dyDescent="0.25">
      <c r="A7" s="115">
        <v>1</v>
      </c>
      <c r="B7" s="115">
        <v>2</v>
      </c>
      <c r="C7" s="115">
        <v>3</v>
      </c>
      <c r="D7" s="115">
        <v>4</v>
      </c>
      <c r="E7" s="115">
        <v>5</v>
      </c>
      <c r="F7" s="115"/>
      <c r="G7" s="115">
        <v>6</v>
      </c>
      <c r="H7" s="115">
        <v>7</v>
      </c>
      <c r="I7" s="115">
        <v>8</v>
      </c>
      <c r="J7" s="115">
        <v>9</v>
      </c>
      <c r="K7" s="115">
        <v>10</v>
      </c>
      <c r="L7" s="115">
        <v>11</v>
      </c>
      <c r="M7" s="115">
        <v>12</v>
      </c>
      <c r="O7" s="104"/>
      <c r="P7" s="104"/>
      <c r="Q7" s="104"/>
      <c r="R7" s="104"/>
      <c r="S7" s="104"/>
      <c r="T7" s="104"/>
    </row>
    <row r="8" spans="1:20" s="107" customFormat="1" ht="15" x14ac:dyDescent="0.25">
      <c r="A8" s="114">
        <f t="shared" ref="A8:A71" si="0">+ROW(A8)-7</f>
        <v>1</v>
      </c>
      <c r="B8" s="114" t="s">
        <v>18</v>
      </c>
      <c r="C8" s="116" t="s">
        <v>938</v>
      </c>
      <c r="D8" s="114" t="s">
        <v>86</v>
      </c>
      <c r="E8" s="117" t="s">
        <v>91</v>
      </c>
      <c r="F8" s="118">
        <v>261110084739080</v>
      </c>
      <c r="G8" s="125">
        <v>4059993</v>
      </c>
      <c r="H8" s="119" t="s">
        <v>872</v>
      </c>
      <c r="I8" s="125">
        <v>205247459</v>
      </c>
      <c r="J8" s="114" t="s">
        <v>123</v>
      </c>
      <c r="K8" s="114">
        <v>100</v>
      </c>
      <c r="L8" s="114">
        <v>10360</v>
      </c>
      <c r="M8" s="129">
        <f t="shared" ref="M8:M14" si="1">+L8*K8</f>
        <v>1036000</v>
      </c>
      <c r="O8" s="104">
        <v>1</v>
      </c>
      <c r="P8" s="104">
        <f>+IF(O8&gt;0,K8,0)</f>
        <v>100</v>
      </c>
      <c r="Q8" s="104">
        <f t="shared" ref="Q8:Q31" si="2">+IF(O8&gt;0,M8,0)</f>
        <v>1036000</v>
      </c>
      <c r="R8" s="104">
        <f t="shared" ref="R8:R26" si="3">+IF(O8&gt;0,0,1)</f>
        <v>0</v>
      </c>
      <c r="S8" s="104">
        <f t="shared" ref="S8:S31" si="4">+IF(R8&gt;0,K8,0)</f>
        <v>0</v>
      </c>
      <c r="T8" s="104">
        <f t="shared" ref="T8:T31" si="5">+IF(R8&gt;0,M8,0)</f>
        <v>0</v>
      </c>
    </row>
    <row r="9" spans="1:20" s="107" customFormat="1" ht="51" x14ac:dyDescent="0.25">
      <c r="A9" s="114">
        <f t="shared" si="0"/>
        <v>2</v>
      </c>
      <c r="B9" s="114" t="s">
        <v>18</v>
      </c>
      <c r="C9" s="116" t="s">
        <v>118</v>
      </c>
      <c r="D9" s="114" t="s">
        <v>86</v>
      </c>
      <c r="E9" s="117" t="s">
        <v>940</v>
      </c>
      <c r="F9" s="118">
        <v>261191100257424</v>
      </c>
      <c r="G9" s="125" t="s">
        <v>916</v>
      </c>
      <c r="H9" s="119" t="s">
        <v>871</v>
      </c>
      <c r="I9" s="125">
        <v>203366731</v>
      </c>
      <c r="J9" s="114" t="s">
        <v>89</v>
      </c>
      <c r="K9" s="100">
        <v>12</v>
      </c>
      <c r="L9" s="114">
        <v>3859000</v>
      </c>
      <c r="M9" s="129">
        <f t="shared" si="1"/>
        <v>46308000</v>
      </c>
      <c r="O9" s="104"/>
      <c r="P9" s="104">
        <f t="shared" ref="P9:P23" si="6">+IF(O9&gt;0,K9,0)</f>
        <v>0</v>
      </c>
      <c r="Q9" s="104">
        <f t="shared" si="2"/>
        <v>0</v>
      </c>
      <c r="R9" s="104">
        <f t="shared" si="3"/>
        <v>1</v>
      </c>
      <c r="S9" s="104">
        <f t="shared" si="4"/>
        <v>12</v>
      </c>
      <c r="T9" s="104">
        <f t="shared" si="5"/>
        <v>46308000</v>
      </c>
    </row>
    <row r="10" spans="1:20" s="107" customFormat="1" ht="38.25" x14ac:dyDescent="0.25">
      <c r="A10" s="114">
        <f t="shared" si="0"/>
        <v>3</v>
      </c>
      <c r="B10" s="114" t="s">
        <v>18</v>
      </c>
      <c r="C10" s="116" t="s">
        <v>117</v>
      </c>
      <c r="D10" s="114" t="s">
        <v>86</v>
      </c>
      <c r="E10" s="117" t="s">
        <v>940</v>
      </c>
      <c r="F10" s="118">
        <v>261191100253142</v>
      </c>
      <c r="G10" s="125" t="s">
        <v>939</v>
      </c>
      <c r="H10" s="119" t="s">
        <v>871</v>
      </c>
      <c r="I10" s="125">
        <v>203366731</v>
      </c>
      <c r="J10" s="114" t="s">
        <v>89</v>
      </c>
      <c r="K10" s="100">
        <v>13</v>
      </c>
      <c r="L10" s="114">
        <v>814000</v>
      </c>
      <c r="M10" s="129">
        <f t="shared" si="1"/>
        <v>10582000</v>
      </c>
      <c r="O10" s="104"/>
      <c r="P10" s="104">
        <f t="shared" si="6"/>
        <v>0</v>
      </c>
      <c r="Q10" s="104">
        <f t="shared" si="2"/>
        <v>0</v>
      </c>
      <c r="R10" s="104">
        <f t="shared" si="3"/>
        <v>1</v>
      </c>
      <c r="S10" s="104">
        <f t="shared" si="4"/>
        <v>13</v>
      </c>
      <c r="T10" s="104">
        <f t="shared" si="5"/>
        <v>10582000</v>
      </c>
    </row>
    <row r="11" spans="1:20" s="107" customFormat="1" ht="38.25" x14ac:dyDescent="0.25">
      <c r="A11" s="114">
        <f t="shared" si="0"/>
        <v>4</v>
      </c>
      <c r="B11" s="114" t="s">
        <v>18</v>
      </c>
      <c r="C11" s="116" t="s">
        <v>103</v>
      </c>
      <c r="D11" s="114" t="s">
        <v>86</v>
      </c>
      <c r="E11" s="117" t="s">
        <v>940</v>
      </c>
      <c r="F11" s="118">
        <v>261191100252034</v>
      </c>
      <c r="G11" s="125" t="s">
        <v>876</v>
      </c>
      <c r="H11" s="119" t="s">
        <v>109</v>
      </c>
      <c r="I11" s="125">
        <v>307919012</v>
      </c>
      <c r="J11" s="114" t="s">
        <v>89</v>
      </c>
      <c r="K11" s="114">
        <v>12</v>
      </c>
      <c r="L11" s="114">
        <v>470400</v>
      </c>
      <c r="M11" s="129">
        <f t="shared" si="1"/>
        <v>5644800</v>
      </c>
      <c r="O11" s="104"/>
      <c r="P11" s="104">
        <f t="shared" si="6"/>
        <v>0</v>
      </c>
      <c r="Q11" s="104">
        <f t="shared" si="2"/>
        <v>0</v>
      </c>
      <c r="R11" s="104">
        <f t="shared" si="3"/>
        <v>1</v>
      </c>
      <c r="S11" s="104">
        <f t="shared" si="4"/>
        <v>12</v>
      </c>
      <c r="T11" s="104">
        <f t="shared" si="5"/>
        <v>5644800</v>
      </c>
    </row>
    <row r="12" spans="1:20" s="107" customFormat="1" ht="25.5" x14ac:dyDescent="0.25">
      <c r="A12" s="114">
        <f t="shared" si="0"/>
        <v>5</v>
      </c>
      <c r="B12" s="114" t="s">
        <v>18</v>
      </c>
      <c r="C12" s="116" t="s">
        <v>104</v>
      </c>
      <c r="D12" s="114" t="s">
        <v>86</v>
      </c>
      <c r="E12" s="117" t="s">
        <v>115</v>
      </c>
      <c r="F12" s="118">
        <v>261190860285408</v>
      </c>
      <c r="G12" s="125" t="s">
        <v>941</v>
      </c>
      <c r="H12" s="119" t="s">
        <v>108</v>
      </c>
      <c r="I12" s="125">
        <v>200898586</v>
      </c>
      <c r="J12" s="114" t="s">
        <v>89</v>
      </c>
      <c r="K12" s="114">
        <v>1</v>
      </c>
      <c r="L12" s="120">
        <v>795400</v>
      </c>
      <c r="M12" s="129">
        <f t="shared" si="1"/>
        <v>795400</v>
      </c>
      <c r="O12" s="104"/>
      <c r="P12" s="104">
        <f t="shared" si="6"/>
        <v>0</v>
      </c>
      <c r="Q12" s="104">
        <f t="shared" si="2"/>
        <v>0</v>
      </c>
      <c r="R12" s="104">
        <f t="shared" si="3"/>
        <v>1</v>
      </c>
      <c r="S12" s="104">
        <f t="shared" si="4"/>
        <v>1</v>
      </c>
      <c r="T12" s="104">
        <f t="shared" si="5"/>
        <v>795400</v>
      </c>
    </row>
    <row r="13" spans="1:20" s="107" customFormat="1" ht="45" x14ac:dyDescent="0.25">
      <c r="A13" s="114">
        <f t="shared" si="0"/>
        <v>6</v>
      </c>
      <c r="B13" s="114" t="s">
        <v>18</v>
      </c>
      <c r="C13" s="116" t="s">
        <v>942</v>
      </c>
      <c r="D13" s="114" t="s">
        <v>86</v>
      </c>
      <c r="E13" s="117" t="s">
        <v>115</v>
      </c>
      <c r="F13" s="118">
        <v>261190860289973</v>
      </c>
      <c r="G13" s="125" t="s">
        <v>875</v>
      </c>
      <c r="H13" s="119" t="s">
        <v>914</v>
      </c>
      <c r="I13" s="125">
        <v>204118319</v>
      </c>
      <c r="J13" s="114" t="s">
        <v>89</v>
      </c>
      <c r="K13" s="114">
        <v>12</v>
      </c>
      <c r="L13" s="114">
        <v>290000</v>
      </c>
      <c r="M13" s="129">
        <f t="shared" si="1"/>
        <v>3480000</v>
      </c>
      <c r="O13" s="104"/>
      <c r="P13" s="104">
        <f t="shared" si="6"/>
        <v>0</v>
      </c>
      <c r="Q13" s="104">
        <f t="shared" si="2"/>
        <v>0</v>
      </c>
      <c r="R13" s="104">
        <f t="shared" si="3"/>
        <v>1</v>
      </c>
      <c r="S13" s="104">
        <f t="shared" si="4"/>
        <v>12</v>
      </c>
      <c r="T13" s="104">
        <f t="shared" si="5"/>
        <v>3480000</v>
      </c>
    </row>
    <row r="14" spans="1:20" s="107" customFormat="1" ht="89.25" x14ac:dyDescent="0.25">
      <c r="A14" s="114">
        <f t="shared" si="0"/>
        <v>7</v>
      </c>
      <c r="B14" s="114" t="s">
        <v>18</v>
      </c>
      <c r="C14" s="116" t="s">
        <v>935</v>
      </c>
      <c r="D14" s="114" t="s">
        <v>86</v>
      </c>
      <c r="E14" s="117" t="s">
        <v>944</v>
      </c>
      <c r="F14" s="118">
        <v>261191400012998</v>
      </c>
      <c r="G14" s="125">
        <v>9</v>
      </c>
      <c r="H14" s="119" t="s">
        <v>113</v>
      </c>
      <c r="I14" s="125">
        <v>311200955</v>
      </c>
      <c r="J14" s="114" t="s">
        <v>89</v>
      </c>
      <c r="K14" s="114">
        <v>1</v>
      </c>
      <c r="L14" s="120">
        <v>325000</v>
      </c>
      <c r="M14" s="129">
        <f t="shared" si="1"/>
        <v>325000</v>
      </c>
      <c r="O14" s="104"/>
      <c r="P14" s="104">
        <f t="shared" si="6"/>
        <v>0</v>
      </c>
      <c r="Q14" s="104">
        <f t="shared" si="2"/>
        <v>0</v>
      </c>
      <c r="R14" s="104">
        <v>1</v>
      </c>
      <c r="S14" s="104">
        <f t="shared" si="4"/>
        <v>1</v>
      </c>
      <c r="T14" s="104">
        <f t="shared" si="5"/>
        <v>325000</v>
      </c>
    </row>
    <row r="15" spans="1:20" s="107" customFormat="1" ht="45" x14ac:dyDescent="0.25">
      <c r="A15" s="114">
        <f t="shared" si="0"/>
        <v>8</v>
      </c>
      <c r="B15" s="114" t="s">
        <v>18</v>
      </c>
      <c r="C15" s="116" t="s">
        <v>120</v>
      </c>
      <c r="D15" s="114" t="s">
        <v>86</v>
      </c>
      <c r="E15" s="117" t="s">
        <v>115</v>
      </c>
      <c r="F15" s="118">
        <v>261190860290052</v>
      </c>
      <c r="G15" s="125" t="s">
        <v>943</v>
      </c>
      <c r="H15" s="119" t="s">
        <v>914</v>
      </c>
      <c r="I15" s="125">
        <v>204118319</v>
      </c>
      <c r="J15" s="114" t="s">
        <v>89</v>
      </c>
      <c r="K15" s="114">
        <v>12</v>
      </c>
      <c r="L15" s="114">
        <v>3657000</v>
      </c>
      <c r="M15" s="129">
        <f t="shared" ref="M15:M18" si="7">+L15*K15</f>
        <v>43884000</v>
      </c>
      <c r="O15" s="104"/>
      <c r="P15" s="104">
        <f t="shared" si="6"/>
        <v>0</v>
      </c>
      <c r="Q15" s="104">
        <f t="shared" si="2"/>
        <v>0</v>
      </c>
      <c r="R15" s="104">
        <f t="shared" si="3"/>
        <v>1</v>
      </c>
      <c r="S15" s="104">
        <f t="shared" si="4"/>
        <v>12</v>
      </c>
      <c r="T15" s="104">
        <f t="shared" si="5"/>
        <v>43884000</v>
      </c>
    </row>
    <row r="16" spans="1:20" s="107" customFormat="1" ht="38.25" x14ac:dyDescent="0.25">
      <c r="A16" s="114">
        <f t="shared" si="0"/>
        <v>9</v>
      </c>
      <c r="B16" s="114" t="s">
        <v>18</v>
      </c>
      <c r="C16" s="116" t="s">
        <v>946</v>
      </c>
      <c r="D16" s="114" t="s">
        <v>86</v>
      </c>
      <c r="E16" s="117" t="s">
        <v>948</v>
      </c>
      <c r="F16" s="118">
        <v>261190910299039</v>
      </c>
      <c r="G16" s="128" t="s">
        <v>881</v>
      </c>
      <c r="H16" s="119" t="s">
        <v>945</v>
      </c>
      <c r="I16" s="125">
        <v>200903001</v>
      </c>
      <c r="J16" s="114" t="s">
        <v>947</v>
      </c>
      <c r="K16" s="114">
        <v>59</v>
      </c>
      <c r="L16" s="114">
        <v>100774.88</v>
      </c>
      <c r="M16" s="129">
        <f t="shared" si="7"/>
        <v>5945717.9199999999</v>
      </c>
      <c r="O16" s="104"/>
      <c r="P16" s="104">
        <f t="shared" si="6"/>
        <v>0</v>
      </c>
      <c r="Q16" s="104">
        <f t="shared" si="2"/>
        <v>0</v>
      </c>
      <c r="R16" s="104">
        <f t="shared" si="3"/>
        <v>1</v>
      </c>
      <c r="S16" s="104">
        <f t="shared" si="4"/>
        <v>59</v>
      </c>
      <c r="T16" s="104">
        <f t="shared" si="5"/>
        <v>5945717.9199999999</v>
      </c>
    </row>
    <row r="17" spans="1:23" s="107" customFormat="1" ht="38.25" x14ac:dyDescent="0.25">
      <c r="A17" s="114">
        <f t="shared" si="0"/>
        <v>10</v>
      </c>
      <c r="B17" s="114" t="s">
        <v>18</v>
      </c>
      <c r="C17" s="116" t="s">
        <v>106</v>
      </c>
      <c r="D17" s="114" t="s">
        <v>86</v>
      </c>
      <c r="E17" s="117" t="s">
        <v>940</v>
      </c>
      <c r="F17" s="118">
        <v>261191100285808</v>
      </c>
      <c r="G17" s="125">
        <v>34</v>
      </c>
      <c r="H17" s="119" t="s">
        <v>88</v>
      </c>
      <c r="I17" s="125">
        <v>200898364</v>
      </c>
      <c r="J17" s="114" t="s">
        <v>89</v>
      </c>
      <c r="K17" s="114">
        <v>12</v>
      </c>
      <c r="L17" s="114">
        <v>1200000</v>
      </c>
      <c r="M17" s="129">
        <f t="shared" ref="M17" si="8">+L17*K17</f>
        <v>14400000</v>
      </c>
      <c r="O17" s="104"/>
      <c r="P17" s="104">
        <f t="shared" si="6"/>
        <v>0</v>
      </c>
      <c r="Q17" s="104">
        <f t="shared" si="2"/>
        <v>0</v>
      </c>
      <c r="R17" s="104">
        <f t="shared" si="3"/>
        <v>1</v>
      </c>
      <c r="S17" s="104">
        <f t="shared" si="4"/>
        <v>12</v>
      </c>
      <c r="T17" s="104">
        <f t="shared" si="5"/>
        <v>14400000</v>
      </c>
    </row>
    <row r="18" spans="1:23" s="107" customFormat="1" ht="63.75" x14ac:dyDescent="0.25">
      <c r="A18" s="114">
        <f t="shared" si="0"/>
        <v>11</v>
      </c>
      <c r="B18" s="114" t="s">
        <v>18</v>
      </c>
      <c r="C18" s="116" t="s">
        <v>114</v>
      </c>
      <c r="D18" s="114" t="s">
        <v>86</v>
      </c>
      <c r="E18" s="117" t="s">
        <v>115</v>
      </c>
      <c r="F18" s="118">
        <v>261190860287085</v>
      </c>
      <c r="G18" s="125" t="s">
        <v>949</v>
      </c>
      <c r="H18" s="119" t="s">
        <v>102</v>
      </c>
      <c r="I18" s="125">
        <v>305109680</v>
      </c>
      <c r="J18" s="114" t="s">
        <v>89</v>
      </c>
      <c r="K18" s="114">
        <v>12</v>
      </c>
      <c r="L18" s="114">
        <v>3576000</v>
      </c>
      <c r="M18" s="129">
        <f t="shared" si="7"/>
        <v>42912000</v>
      </c>
      <c r="O18" s="104"/>
      <c r="P18" s="104">
        <f t="shared" si="6"/>
        <v>0</v>
      </c>
      <c r="Q18" s="104">
        <f t="shared" si="2"/>
        <v>0</v>
      </c>
      <c r="R18" s="104">
        <f t="shared" si="3"/>
        <v>1</v>
      </c>
      <c r="S18" s="104">
        <f t="shared" si="4"/>
        <v>12</v>
      </c>
      <c r="T18" s="104">
        <f t="shared" si="5"/>
        <v>42912000</v>
      </c>
    </row>
    <row r="19" spans="1:23" s="107" customFormat="1" ht="38.25" x14ac:dyDescent="0.25">
      <c r="A19" s="114">
        <f t="shared" si="0"/>
        <v>12</v>
      </c>
      <c r="B19" s="114" t="s">
        <v>18</v>
      </c>
      <c r="C19" s="116" t="s">
        <v>878</v>
      </c>
      <c r="D19" s="114" t="s">
        <v>86</v>
      </c>
      <c r="E19" s="117" t="s">
        <v>115</v>
      </c>
      <c r="F19" s="118">
        <v>261190860298041</v>
      </c>
      <c r="G19" s="125">
        <v>305481</v>
      </c>
      <c r="H19" s="119" t="s">
        <v>877</v>
      </c>
      <c r="I19" s="125">
        <v>201052713</v>
      </c>
      <c r="J19" s="114" t="s">
        <v>947</v>
      </c>
      <c r="K19" s="114">
        <v>15232</v>
      </c>
      <c r="L19" s="114">
        <v>1941.96</v>
      </c>
      <c r="M19" s="129">
        <f t="shared" ref="M19:M31" si="9">+K19*L19</f>
        <v>29579934.719999999</v>
      </c>
      <c r="O19" s="104"/>
      <c r="P19" s="104">
        <f t="shared" si="6"/>
        <v>0</v>
      </c>
      <c r="Q19" s="104">
        <f t="shared" si="2"/>
        <v>0</v>
      </c>
      <c r="R19" s="104">
        <v>1</v>
      </c>
      <c r="S19" s="104">
        <f t="shared" si="4"/>
        <v>15232</v>
      </c>
      <c r="T19" s="104">
        <f t="shared" si="5"/>
        <v>29579934.719999999</v>
      </c>
    </row>
    <row r="20" spans="1:23" s="107" customFormat="1" ht="38.25" x14ac:dyDescent="0.25">
      <c r="A20" s="114">
        <f t="shared" si="0"/>
        <v>13</v>
      </c>
      <c r="B20" s="114" t="s">
        <v>18</v>
      </c>
      <c r="C20" s="116" t="s">
        <v>119</v>
      </c>
      <c r="D20" s="114" t="s">
        <v>86</v>
      </c>
      <c r="E20" s="117" t="s">
        <v>115</v>
      </c>
      <c r="F20" s="118">
        <v>261190860299771</v>
      </c>
      <c r="G20" s="125" t="s">
        <v>874</v>
      </c>
      <c r="H20" s="119" t="s">
        <v>112</v>
      </c>
      <c r="I20" s="125">
        <v>202628856</v>
      </c>
      <c r="J20" s="114" t="s">
        <v>89</v>
      </c>
      <c r="K20" s="114">
        <v>12</v>
      </c>
      <c r="L20" s="120">
        <v>78721740</v>
      </c>
      <c r="M20" s="130">
        <f t="shared" si="9"/>
        <v>944660880</v>
      </c>
      <c r="O20" s="104"/>
      <c r="P20" s="104">
        <f t="shared" si="6"/>
        <v>0</v>
      </c>
      <c r="Q20" s="104">
        <f t="shared" si="2"/>
        <v>0</v>
      </c>
      <c r="R20" s="104">
        <f t="shared" si="3"/>
        <v>1</v>
      </c>
      <c r="S20" s="104">
        <f t="shared" si="4"/>
        <v>12</v>
      </c>
      <c r="T20" s="104">
        <f t="shared" si="5"/>
        <v>944660880</v>
      </c>
    </row>
    <row r="21" spans="1:23" s="107" customFormat="1" ht="51" x14ac:dyDescent="0.25">
      <c r="A21" s="114">
        <f t="shared" si="0"/>
        <v>14</v>
      </c>
      <c r="B21" s="114" t="s">
        <v>18</v>
      </c>
      <c r="C21" s="116" t="s">
        <v>950</v>
      </c>
      <c r="D21" s="114" t="s">
        <v>86</v>
      </c>
      <c r="E21" s="117" t="s">
        <v>953</v>
      </c>
      <c r="F21" s="118">
        <v>261191380016629</v>
      </c>
      <c r="G21" s="128" t="s">
        <v>951</v>
      </c>
      <c r="H21" s="119" t="s">
        <v>873</v>
      </c>
      <c r="I21" s="125">
        <v>300970850</v>
      </c>
      <c r="J21" s="114" t="s">
        <v>952</v>
      </c>
      <c r="K21" s="114">
        <v>5163.348</v>
      </c>
      <c r="L21" s="114">
        <v>11500</v>
      </c>
      <c r="M21" s="130">
        <f t="shared" si="9"/>
        <v>59378502</v>
      </c>
      <c r="O21" s="104"/>
      <c r="P21" s="104">
        <f t="shared" si="6"/>
        <v>0</v>
      </c>
      <c r="Q21" s="104">
        <f t="shared" si="2"/>
        <v>0</v>
      </c>
      <c r="R21" s="104">
        <f t="shared" si="3"/>
        <v>1</v>
      </c>
      <c r="S21" s="104">
        <f t="shared" si="4"/>
        <v>5163.348</v>
      </c>
      <c r="T21" s="104">
        <f t="shared" si="5"/>
        <v>59378502</v>
      </c>
    </row>
    <row r="22" spans="1:23" s="107" customFormat="1" ht="25.5" x14ac:dyDescent="0.25">
      <c r="A22" s="114">
        <f t="shared" si="0"/>
        <v>15</v>
      </c>
      <c r="B22" s="114" t="s">
        <v>18</v>
      </c>
      <c r="C22" s="116" t="s">
        <v>954</v>
      </c>
      <c r="D22" s="114" t="s">
        <v>86</v>
      </c>
      <c r="E22" s="117" t="s">
        <v>115</v>
      </c>
      <c r="F22" s="118">
        <v>261190860302786</v>
      </c>
      <c r="G22" s="125">
        <v>950</v>
      </c>
      <c r="H22" s="119" t="s">
        <v>879</v>
      </c>
      <c r="I22" s="125">
        <v>306866603</v>
      </c>
      <c r="J22" s="114" t="s">
        <v>116</v>
      </c>
      <c r="K22" s="114">
        <v>283.99400000000003</v>
      </c>
      <c r="L22" s="114">
        <v>1067132.6399999999</v>
      </c>
      <c r="M22" s="130">
        <f t="shared" si="9"/>
        <v>303059266.96416003</v>
      </c>
      <c r="O22" s="104"/>
      <c r="P22" s="104">
        <f t="shared" si="6"/>
        <v>0</v>
      </c>
      <c r="Q22" s="104">
        <f t="shared" si="2"/>
        <v>0</v>
      </c>
      <c r="R22" s="104">
        <v>1</v>
      </c>
      <c r="S22" s="104">
        <f t="shared" si="4"/>
        <v>283.99400000000003</v>
      </c>
      <c r="T22" s="104">
        <f t="shared" si="5"/>
        <v>303059266.96416003</v>
      </c>
      <c r="W22" s="153"/>
    </row>
    <row r="23" spans="1:23" s="107" customFormat="1" ht="38.25" x14ac:dyDescent="0.25">
      <c r="A23" s="114">
        <f t="shared" si="0"/>
        <v>16</v>
      </c>
      <c r="B23" s="114" t="s">
        <v>18</v>
      </c>
      <c r="C23" s="121" t="s">
        <v>956</v>
      </c>
      <c r="D23" s="114" t="s">
        <v>86</v>
      </c>
      <c r="E23" s="117" t="s">
        <v>940</v>
      </c>
      <c r="F23" s="118">
        <v>261191100319798</v>
      </c>
      <c r="G23" s="125" t="s">
        <v>955</v>
      </c>
      <c r="H23" s="119" t="s">
        <v>90</v>
      </c>
      <c r="I23" s="125">
        <v>201440547</v>
      </c>
      <c r="J23" s="114" t="s">
        <v>89</v>
      </c>
      <c r="K23" s="114">
        <v>12</v>
      </c>
      <c r="L23" s="129">
        <v>1080980</v>
      </c>
      <c r="M23" s="129">
        <f t="shared" si="9"/>
        <v>12971760</v>
      </c>
      <c r="O23" s="104"/>
      <c r="P23" s="104">
        <f t="shared" si="6"/>
        <v>0</v>
      </c>
      <c r="Q23" s="104">
        <f t="shared" si="2"/>
        <v>0</v>
      </c>
      <c r="R23" s="104">
        <f t="shared" si="3"/>
        <v>1</v>
      </c>
      <c r="S23" s="104">
        <f t="shared" si="4"/>
        <v>12</v>
      </c>
      <c r="T23" s="104">
        <f t="shared" si="5"/>
        <v>12971760</v>
      </c>
    </row>
    <row r="24" spans="1:23" s="107" customFormat="1" ht="30" x14ac:dyDescent="0.25">
      <c r="A24" s="114">
        <f t="shared" si="0"/>
        <v>17</v>
      </c>
      <c r="B24" s="114" t="s">
        <v>18</v>
      </c>
      <c r="C24" s="121" t="s">
        <v>127</v>
      </c>
      <c r="D24" s="114" t="s">
        <v>86</v>
      </c>
      <c r="E24" s="117" t="s">
        <v>115</v>
      </c>
      <c r="F24" s="118">
        <v>261190860297639</v>
      </c>
      <c r="G24" s="128" t="s">
        <v>880</v>
      </c>
      <c r="H24" s="119" t="s">
        <v>957</v>
      </c>
      <c r="I24" s="125">
        <v>306350099</v>
      </c>
      <c r="J24" s="114" t="s">
        <v>958</v>
      </c>
      <c r="K24" s="114">
        <v>168000</v>
      </c>
      <c r="L24" s="129">
        <v>1000</v>
      </c>
      <c r="M24" s="129">
        <f t="shared" si="9"/>
        <v>168000000</v>
      </c>
      <c r="O24" s="104"/>
      <c r="P24" s="104">
        <f t="shared" ref="P24:P31" si="10">+IF(O24&gt;0,K24,0)</f>
        <v>0</v>
      </c>
      <c r="Q24" s="104">
        <f t="shared" si="2"/>
        <v>0</v>
      </c>
      <c r="R24" s="104">
        <f t="shared" si="3"/>
        <v>1</v>
      </c>
      <c r="S24" s="104">
        <f t="shared" si="4"/>
        <v>168000</v>
      </c>
      <c r="T24" s="104">
        <f t="shared" si="5"/>
        <v>168000000</v>
      </c>
    </row>
    <row r="25" spans="1:23" s="107" customFormat="1" ht="30" x14ac:dyDescent="0.25">
      <c r="A25" s="114">
        <f t="shared" si="0"/>
        <v>18</v>
      </c>
      <c r="B25" s="114" t="s">
        <v>18</v>
      </c>
      <c r="C25" s="121" t="s">
        <v>105</v>
      </c>
      <c r="D25" s="114" t="s">
        <v>86</v>
      </c>
      <c r="E25" s="117" t="s">
        <v>91</v>
      </c>
      <c r="F25" s="118">
        <v>261111144906501</v>
      </c>
      <c r="G25" s="125">
        <v>4212456</v>
      </c>
      <c r="H25" s="119" t="s">
        <v>107</v>
      </c>
      <c r="I25" s="125">
        <v>306031559</v>
      </c>
      <c r="J25" s="114" t="s">
        <v>89</v>
      </c>
      <c r="K25" s="114">
        <v>1</v>
      </c>
      <c r="L25" s="129">
        <v>8068983</v>
      </c>
      <c r="M25" s="129">
        <f t="shared" si="9"/>
        <v>8068983</v>
      </c>
      <c r="O25" s="104"/>
      <c r="P25" s="104">
        <f t="shared" si="10"/>
        <v>0</v>
      </c>
      <c r="Q25" s="104">
        <f t="shared" si="2"/>
        <v>0</v>
      </c>
      <c r="R25" s="104">
        <f t="shared" si="3"/>
        <v>1</v>
      </c>
      <c r="S25" s="104">
        <f t="shared" si="4"/>
        <v>1</v>
      </c>
      <c r="T25" s="104">
        <f t="shared" si="5"/>
        <v>8068983</v>
      </c>
    </row>
    <row r="26" spans="1:23" s="107" customFormat="1" ht="15" x14ac:dyDescent="0.25">
      <c r="A26" s="114">
        <f t="shared" si="0"/>
        <v>19</v>
      </c>
      <c r="B26" s="114" t="s">
        <v>18</v>
      </c>
      <c r="C26" s="121" t="s">
        <v>915</v>
      </c>
      <c r="D26" s="114" t="s">
        <v>86</v>
      </c>
      <c r="E26" s="117" t="s">
        <v>91</v>
      </c>
      <c r="F26" s="118">
        <v>261110084945836</v>
      </c>
      <c r="G26" s="125">
        <v>4248910</v>
      </c>
      <c r="H26" s="119" t="s">
        <v>959</v>
      </c>
      <c r="I26" s="125">
        <v>312261627</v>
      </c>
      <c r="J26" s="114" t="s">
        <v>93</v>
      </c>
      <c r="K26" s="114">
        <v>100</v>
      </c>
      <c r="L26" s="129">
        <v>10300</v>
      </c>
      <c r="M26" s="129">
        <f t="shared" si="9"/>
        <v>1030000</v>
      </c>
      <c r="O26" s="104">
        <v>1</v>
      </c>
      <c r="P26" s="104">
        <f t="shared" si="10"/>
        <v>100</v>
      </c>
      <c r="Q26" s="104">
        <f t="shared" si="2"/>
        <v>1030000</v>
      </c>
      <c r="R26" s="104">
        <f t="shared" si="3"/>
        <v>0</v>
      </c>
      <c r="S26" s="104">
        <f t="shared" si="4"/>
        <v>0</v>
      </c>
      <c r="T26" s="104">
        <f t="shared" si="5"/>
        <v>0</v>
      </c>
    </row>
    <row r="27" spans="1:23" s="107" customFormat="1" ht="38.25" x14ac:dyDescent="0.25">
      <c r="A27" s="114">
        <f t="shared" si="0"/>
        <v>20</v>
      </c>
      <c r="B27" s="114" t="s">
        <v>18</v>
      </c>
      <c r="C27" s="121" t="s">
        <v>95</v>
      </c>
      <c r="D27" s="114" t="s">
        <v>96</v>
      </c>
      <c r="E27" s="117" t="s">
        <v>961</v>
      </c>
      <c r="F27" s="118">
        <v>261191030381616</v>
      </c>
      <c r="G27" s="125" t="s">
        <v>960</v>
      </c>
      <c r="H27" s="119" t="s">
        <v>110</v>
      </c>
      <c r="I27" s="125">
        <v>200543309</v>
      </c>
      <c r="J27" s="114" t="s">
        <v>93</v>
      </c>
      <c r="K27" s="114">
        <v>9</v>
      </c>
      <c r="L27" s="129">
        <v>2839171</v>
      </c>
      <c r="M27" s="129">
        <f t="shared" si="9"/>
        <v>25552539</v>
      </c>
      <c r="O27" s="104">
        <v>1</v>
      </c>
      <c r="P27" s="104">
        <f t="shared" si="10"/>
        <v>9</v>
      </c>
      <c r="Q27" s="104">
        <f t="shared" si="2"/>
        <v>25552539</v>
      </c>
      <c r="R27" s="104">
        <v>0</v>
      </c>
      <c r="S27" s="104">
        <f t="shared" si="4"/>
        <v>0</v>
      </c>
      <c r="T27" s="104">
        <f t="shared" si="5"/>
        <v>0</v>
      </c>
    </row>
    <row r="28" spans="1:23" s="107" customFormat="1" ht="38.25" x14ac:dyDescent="0.25">
      <c r="A28" s="122">
        <f t="shared" si="0"/>
        <v>21</v>
      </c>
      <c r="B28" s="122" t="s">
        <v>18</v>
      </c>
      <c r="C28" s="121" t="s">
        <v>95</v>
      </c>
      <c r="D28" s="114" t="s">
        <v>96</v>
      </c>
      <c r="E28" s="117" t="s">
        <v>961</v>
      </c>
      <c r="F28" s="123">
        <v>261191030381870</v>
      </c>
      <c r="G28" s="127" t="s">
        <v>962</v>
      </c>
      <c r="H28" s="124" t="s">
        <v>110</v>
      </c>
      <c r="I28" s="125">
        <v>200543309</v>
      </c>
      <c r="J28" s="114" t="s">
        <v>93</v>
      </c>
      <c r="K28" s="122">
        <v>2</v>
      </c>
      <c r="L28" s="131">
        <v>22245784</v>
      </c>
      <c r="M28" s="131">
        <f t="shared" si="9"/>
        <v>44491568</v>
      </c>
      <c r="O28" s="104">
        <v>1</v>
      </c>
      <c r="P28" s="104">
        <f t="shared" si="10"/>
        <v>2</v>
      </c>
      <c r="Q28" s="104">
        <f t="shared" si="2"/>
        <v>44491568</v>
      </c>
      <c r="R28" s="104">
        <v>0</v>
      </c>
      <c r="S28" s="104">
        <f t="shared" si="4"/>
        <v>0</v>
      </c>
      <c r="T28" s="104">
        <f t="shared" si="5"/>
        <v>0</v>
      </c>
    </row>
    <row r="29" spans="1:23" s="107" customFormat="1" ht="38.25" x14ac:dyDescent="0.25">
      <c r="A29" s="114">
        <f t="shared" si="0"/>
        <v>22</v>
      </c>
      <c r="B29" s="114" t="s">
        <v>18</v>
      </c>
      <c r="C29" s="121" t="s">
        <v>95</v>
      </c>
      <c r="D29" s="114" t="s">
        <v>96</v>
      </c>
      <c r="E29" s="117" t="s">
        <v>961</v>
      </c>
      <c r="F29" s="118">
        <v>261191030381839</v>
      </c>
      <c r="G29" s="128" t="s">
        <v>963</v>
      </c>
      <c r="H29" s="124" t="s">
        <v>110</v>
      </c>
      <c r="I29" s="125">
        <v>200543309</v>
      </c>
      <c r="J29" s="114" t="s">
        <v>93</v>
      </c>
      <c r="K29" s="114">
        <v>2</v>
      </c>
      <c r="L29" s="130">
        <v>17566489</v>
      </c>
      <c r="M29" s="130">
        <f t="shared" si="9"/>
        <v>35132978</v>
      </c>
      <c r="O29" s="104">
        <v>1</v>
      </c>
      <c r="P29" s="104">
        <f t="shared" si="10"/>
        <v>2</v>
      </c>
      <c r="Q29" s="104">
        <f t="shared" si="2"/>
        <v>35132978</v>
      </c>
      <c r="R29" s="104">
        <v>0</v>
      </c>
      <c r="S29" s="104">
        <f t="shared" si="4"/>
        <v>0</v>
      </c>
      <c r="T29" s="104">
        <f t="shared" si="5"/>
        <v>0</v>
      </c>
    </row>
    <row r="30" spans="1:23" s="107" customFormat="1" ht="38.25" x14ac:dyDescent="0.25">
      <c r="A30" s="114">
        <f t="shared" si="0"/>
        <v>23</v>
      </c>
      <c r="B30" s="114" t="s">
        <v>18</v>
      </c>
      <c r="C30" s="121" t="s">
        <v>934</v>
      </c>
      <c r="D30" s="114" t="s">
        <v>96</v>
      </c>
      <c r="E30" s="117" t="s">
        <v>961</v>
      </c>
      <c r="F30" s="118">
        <v>261191030381692</v>
      </c>
      <c r="G30" s="125">
        <v>10</v>
      </c>
      <c r="H30" s="119" t="s">
        <v>964</v>
      </c>
      <c r="I30" s="128" t="s">
        <v>965</v>
      </c>
      <c r="J30" s="114" t="s">
        <v>93</v>
      </c>
      <c r="K30" s="114">
        <v>4</v>
      </c>
      <c r="L30" s="129">
        <v>1200000</v>
      </c>
      <c r="M30" s="129">
        <f t="shared" si="9"/>
        <v>4800000</v>
      </c>
      <c r="O30" s="104">
        <v>1</v>
      </c>
      <c r="P30" s="104">
        <f t="shared" si="10"/>
        <v>4</v>
      </c>
      <c r="Q30" s="104">
        <f t="shared" si="2"/>
        <v>4800000</v>
      </c>
      <c r="R30" s="104">
        <v>0</v>
      </c>
      <c r="S30" s="104">
        <f t="shared" si="4"/>
        <v>0</v>
      </c>
      <c r="T30" s="104">
        <f t="shared" si="5"/>
        <v>0</v>
      </c>
    </row>
    <row r="31" spans="1:23" s="107" customFormat="1" ht="38.25" x14ac:dyDescent="0.25">
      <c r="A31" s="114">
        <f t="shared" si="0"/>
        <v>24</v>
      </c>
      <c r="B31" s="114" t="s">
        <v>18</v>
      </c>
      <c r="C31" s="121" t="s">
        <v>95</v>
      </c>
      <c r="D31" s="114" t="s">
        <v>96</v>
      </c>
      <c r="E31" s="117" t="s">
        <v>961</v>
      </c>
      <c r="F31" s="118">
        <v>261191030381807</v>
      </c>
      <c r="G31" s="118" t="s">
        <v>966</v>
      </c>
      <c r="H31" s="119" t="s">
        <v>110</v>
      </c>
      <c r="I31" s="125">
        <v>200543309</v>
      </c>
      <c r="J31" s="114" t="s">
        <v>93</v>
      </c>
      <c r="K31" s="114">
        <v>2</v>
      </c>
      <c r="L31" s="129">
        <v>7954550</v>
      </c>
      <c r="M31" s="129">
        <f t="shared" si="9"/>
        <v>15909100</v>
      </c>
      <c r="O31" s="104">
        <v>1</v>
      </c>
      <c r="P31" s="104">
        <f t="shared" si="10"/>
        <v>2</v>
      </c>
      <c r="Q31" s="104">
        <f t="shared" si="2"/>
        <v>15909100</v>
      </c>
      <c r="R31" s="104">
        <v>0</v>
      </c>
      <c r="S31" s="104">
        <f t="shared" si="4"/>
        <v>0</v>
      </c>
      <c r="T31" s="104">
        <f t="shared" si="5"/>
        <v>0</v>
      </c>
    </row>
    <row r="32" spans="1:23" s="107" customFormat="1" ht="105" x14ac:dyDescent="0.25">
      <c r="A32" s="114">
        <f t="shared" si="0"/>
        <v>25</v>
      </c>
      <c r="B32" s="114" t="s">
        <v>19</v>
      </c>
      <c r="C32" s="121" t="s">
        <v>935</v>
      </c>
      <c r="D32" s="114" t="s">
        <v>86</v>
      </c>
      <c r="E32" s="117" t="s">
        <v>944</v>
      </c>
      <c r="F32" s="118">
        <v>261191400050331</v>
      </c>
      <c r="G32" s="118" t="s">
        <v>968</v>
      </c>
      <c r="H32" s="119" t="s">
        <v>967</v>
      </c>
      <c r="I32" s="125">
        <v>300812151</v>
      </c>
      <c r="J32" s="114" t="s">
        <v>969</v>
      </c>
      <c r="K32" s="114">
        <v>1</v>
      </c>
      <c r="L32" s="129">
        <v>1060000</v>
      </c>
      <c r="M32" s="129">
        <f>+K32*L32</f>
        <v>1060000</v>
      </c>
      <c r="O32" s="104">
        <v>0</v>
      </c>
      <c r="P32" s="104">
        <f t="shared" ref="P32:P58" si="11">+IF(O32&gt;0,K32,0)</f>
        <v>0</v>
      </c>
      <c r="Q32" s="104">
        <f t="shared" ref="Q32:Q58" si="12">+IF(O32&gt;0,M32,0)</f>
        <v>0</v>
      </c>
      <c r="R32" s="104">
        <v>1</v>
      </c>
      <c r="S32" s="104">
        <f t="shared" ref="S32:S58" si="13">+IF(R32&gt;0,K32,0)</f>
        <v>1</v>
      </c>
      <c r="T32" s="104">
        <f t="shared" ref="T32:T58" si="14">+IF(R32&gt;0,M32,0)</f>
        <v>1060000</v>
      </c>
    </row>
    <row r="33" spans="1:20" s="107" customFormat="1" ht="15" x14ac:dyDescent="0.25">
      <c r="A33" s="114">
        <f t="shared" si="0"/>
        <v>26</v>
      </c>
      <c r="B33" s="114" t="s">
        <v>19</v>
      </c>
      <c r="C33" s="121" t="s">
        <v>971</v>
      </c>
      <c r="D33" s="114" t="s">
        <v>86</v>
      </c>
      <c r="E33" s="117" t="s">
        <v>91</v>
      </c>
      <c r="F33" s="118">
        <v>261110085167813</v>
      </c>
      <c r="G33" s="118">
        <v>4449764</v>
      </c>
      <c r="H33" s="119" t="s">
        <v>970</v>
      </c>
      <c r="I33" s="128" t="s">
        <v>972</v>
      </c>
      <c r="J33" s="114" t="s">
        <v>93</v>
      </c>
      <c r="K33" s="114">
        <v>25</v>
      </c>
      <c r="L33" s="129">
        <v>10400</v>
      </c>
      <c r="M33" s="129">
        <f t="shared" ref="M33:M58" si="15">+K33*L33</f>
        <v>260000</v>
      </c>
      <c r="O33" s="104">
        <v>1</v>
      </c>
      <c r="P33" s="104">
        <f t="shared" si="11"/>
        <v>25</v>
      </c>
      <c r="Q33" s="104">
        <f t="shared" si="12"/>
        <v>260000</v>
      </c>
      <c r="R33" s="104">
        <v>0</v>
      </c>
      <c r="S33" s="104">
        <f t="shared" si="13"/>
        <v>0</v>
      </c>
      <c r="T33" s="104">
        <f t="shared" si="14"/>
        <v>0</v>
      </c>
    </row>
    <row r="34" spans="1:20" s="107" customFormat="1" ht="15" x14ac:dyDescent="0.25">
      <c r="A34" s="114">
        <f t="shared" si="0"/>
        <v>27</v>
      </c>
      <c r="B34" s="114" t="s">
        <v>19</v>
      </c>
      <c r="C34" s="121" t="s">
        <v>974</v>
      </c>
      <c r="D34" s="114" t="s">
        <v>86</v>
      </c>
      <c r="E34" s="117" t="s">
        <v>91</v>
      </c>
      <c r="F34" s="118">
        <v>261110085167889</v>
      </c>
      <c r="G34" s="118">
        <v>4449837</v>
      </c>
      <c r="H34" s="119" t="s">
        <v>973</v>
      </c>
      <c r="I34" s="125">
        <v>309700640</v>
      </c>
      <c r="J34" s="114" t="s">
        <v>93</v>
      </c>
      <c r="K34" s="114">
        <v>10</v>
      </c>
      <c r="L34" s="129">
        <v>46400</v>
      </c>
      <c r="M34" s="129">
        <f t="shared" si="15"/>
        <v>464000</v>
      </c>
      <c r="O34" s="104">
        <v>1</v>
      </c>
      <c r="P34" s="104">
        <f t="shared" si="11"/>
        <v>10</v>
      </c>
      <c r="Q34" s="104">
        <f t="shared" si="12"/>
        <v>464000</v>
      </c>
      <c r="R34" s="104">
        <v>0</v>
      </c>
      <c r="S34" s="104">
        <f t="shared" si="13"/>
        <v>0</v>
      </c>
      <c r="T34" s="104">
        <f t="shared" si="14"/>
        <v>0</v>
      </c>
    </row>
    <row r="35" spans="1:20" s="107" customFormat="1" ht="15" x14ac:dyDescent="0.25">
      <c r="A35" s="114">
        <f t="shared" si="0"/>
        <v>28</v>
      </c>
      <c r="B35" s="114" t="s">
        <v>19</v>
      </c>
      <c r="C35" s="121" t="s">
        <v>976</v>
      </c>
      <c r="D35" s="114" t="s">
        <v>86</v>
      </c>
      <c r="E35" s="117" t="s">
        <v>91</v>
      </c>
      <c r="F35" s="118">
        <v>261110085167785</v>
      </c>
      <c r="G35" s="118">
        <v>4449742</v>
      </c>
      <c r="H35" s="119" t="s">
        <v>975</v>
      </c>
      <c r="I35" s="125">
        <v>311505155</v>
      </c>
      <c r="J35" s="114" t="s">
        <v>121</v>
      </c>
      <c r="K35" s="114">
        <v>10</v>
      </c>
      <c r="L35" s="129">
        <v>60000</v>
      </c>
      <c r="M35" s="129">
        <f t="shared" si="15"/>
        <v>600000</v>
      </c>
      <c r="O35" s="104">
        <v>1</v>
      </c>
      <c r="P35" s="104">
        <f t="shared" si="11"/>
        <v>10</v>
      </c>
      <c r="Q35" s="104">
        <f t="shared" si="12"/>
        <v>600000</v>
      </c>
      <c r="R35" s="104">
        <v>0</v>
      </c>
      <c r="S35" s="104">
        <f t="shared" si="13"/>
        <v>0</v>
      </c>
      <c r="T35" s="104">
        <f t="shared" si="14"/>
        <v>0</v>
      </c>
    </row>
    <row r="36" spans="1:20" s="107" customFormat="1" ht="30" x14ac:dyDescent="0.25">
      <c r="A36" s="114">
        <f t="shared" si="0"/>
        <v>29</v>
      </c>
      <c r="B36" s="114" t="s">
        <v>19</v>
      </c>
      <c r="C36" s="121" t="s">
        <v>985</v>
      </c>
      <c r="D36" s="114" t="s">
        <v>86</v>
      </c>
      <c r="E36" s="117" t="s">
        <v>91</v>
      </c>
      <c r="F36" s="118">
        <v>261110085168071</v>
      </c>
      <c r="G36" s="118">
        <v>4449929</v>
      </c>
      <c r="H36" s="119" t="s">
        <v>977</v>
      </c>
      <c r="I36" s="125">
        <v>307205774</v>
      </c>
      <c r="J36" s="114" t="s">
        <v>121</v>
      </c>
      <c r="K36" s="114">
        <v>10</v>
      </c>
      <c r="L36" s="129">
        <v>18800</v>
      </c>
      <c r="M36" s="129">
        <f t="shared" si="15"/>
        <v>188000</v>
      </c>
      <c r="O36" s="104">
        <v>1</v>
      </c>
      <c r="P36" s="104">
        <f t="shared" si="11"/>
        <v>10</v>
      </c>
      <c r="Q36" s="104">
        <f t="shared" si="12"/>
        <v>188000</v>
      </c>
      <c r="R36" s="104">
        <v>0</v>
      </c>
      <c r="S36" s="104">
        <f t="shared" si="13"/>
        <v>0</v>
      </c>
      <c r="T36" s="104">
        <f t="shared" si="14"/>
        <v>0</v>
      </c>
    </row>
    <row r="37" spans="1:20" s="107" customFormat="1" ht="15" x14ac:dyDescent="0.25">
      <c r="A37" s="114">
        <f t="shared" si="0"/>
        <v>30</v>
      </c>
      <c r="B37" s="114" t="s">
        <v>19</v>
      </c>
      <c r="C37" s="121" t="s">
        <v>986</v>
      </c>
      <c r="D37" s="114" t="s">
        <v>86</v>
      </c>
      <c r="E37" s="117" t="s">
        <v>91</v>
      </c>
      <c r="F37" s="118">
        <v>261110085168006</v>
      </c>
      <c r="G37" s="118">
        <v>4449955</v>
      </c>
      <c r="H37" s="119" t="s">
        <v>978</v>
      </c>
      <c r="I37" s="125">
        <v>312958557</v>
      </c>
      <c r="J37" s="114" t="s">
        <v>93</v>
      </c>
      <c r="K37" s="114">
        <v>10</v>
      </c>
      <c r="L37" s="129">
        <v>14700</v>
      </c>
      <c r="M37" s="129">
        <f t="shared" si="15"/>
        <v>147000</v>
      </c>
      <c r="O37" s="104">
        <v>1</v>
      </c>
      <c r="P37" s="104">
        <f t="shared" si="11"/>
        <v>10</v>
      </c>
      <c r="Q37" s="104">
        <f t="shared" si="12"/>
        <v>147000</v>
      </c>
      <c r="R37" s="104">
        <v>0</v>
      </c>
      <c r="S37" s="104">
        <f t="shared" si="13"/>
        <v>0</v>
      </c>
      <c r="T37" s="104">
        <f t="shared" si="14"/>
        <v>0</v>
      </c>
    </row>
    <row r="38" spans="1:20" s="107" customFormat="1" ht="15" x14ac:dyDescent="0.25">
      <c r="A38" s="114">
        <f t="shared" si="0"/>
        <v>31</v>
      </c>
      <c r="B38" s="114" t="s">
        <v>19</v>
      </c>
      <c r="C38" s="121" t="s">
        <v>987</v>
      </c>
      <c r="D38" s="114" t="s">
        <v>86</v>
      </c>
      <c r="E38" s="117" t="s">
        <v>91</v>
      </c>
      <c r="F38" s="118">
        <v>261110085167978</v>
      </c>
      <c r="G38" s="118">
        <v>4449918</v>
      </c>
      <c r="H38" s="119" t="s">
        <v>979</v>
      </c>
      <c r="I38" s="125">
        <v>303166677</v>
      </c>
      <c r="J38" s="114" t="s">
        <v>93</v>
      </c>
      <c r="K38" s="114">
        <v>10</v>
      </c>
      <c r="L38" s="129">
        <v>19000</v>
      </c>
      <c r="M38" s="129">
        <f t="shared" si="15"/>
        <v>190000</v>
      </c>
      <c r="O38" s="104">
        <v>1</v>
      </c>
      <c r="P38" s="104">
        <f t="shared" si="11"/>
        <v>10</v>
      </c>
      <c r="Q38" s="104">
        <f t="shared" si="12"/>
        <v>190000</v>
      </c>
      <c r="R38" s="104">
        <v>0</v>
      </c>
      <c r="S38" s="104">
        <f t="shared" si="13"/>
        <v>0</v>
      </c>
      <c r="T38" s="104">
        <f t="shared" si="14"/>
        <v>0</v>
      </c>
    </row>
    <row r="39" spans="1:20" s="107" customFormat="1" ht="15" x14ac:dyDescent="0.25">
      <c r="A39" s="114">
        <f t="shared" si="0"/>
        <v>32</v>
      </c>
      <c r="B39" s="114" t="s">
        <v>19</v>
      </c>
      <c r="C39" s="121" t="s">
        <v>988</v>
      </c>
      <c r="D39" s="114" t="s">
        <v>86</v>
      </c>
      <c r="E39" s="117" t="s">
        <v>91</v>
      </c>
      <c r="F39" s="118">
        <v>261110085167931</v>
      </c>
      <c r="G39" s="118">
        <v>4449856</v>
      </c>
      <c r="H39" s="119" t="s">
        <v>980</v>
      </c>
      <c r="I39" s="125">
        <v>310866737</v>
      </c>
      <c r="J39" s="114" t="s">
        <v>93</v>
      </c>
      <c r="K39" s="114">
        <v>10</v>
      </c>
      <c r="L39" s="129">
        <v>38999</v>
      </c>
      <c r="M39" s="129">
        <f t="shared" si="15"/>
        <v>389990</v>
      </c>
      <c r="O39" s="104">
        <v>1</v>
      </c>
      <c r="P39" s="104">
        <f t="shared" si="11"/>
        <v>10</v>
      </c>
      <c r="Q39" s="104">
        <f t="shared" si="12"/>
        <v>389990</v>
      </c>
      <c r="R39" s="104">
        <v>0</v>
      </c>
      <c r="S39" s="104">
        <f t="shared" si="13"/>
        <v>0</v>
      </c>
      <c r="T39" s="104">
        <f t="shared" si="14"/>
        <v>0</v>
      </c>
    </row>
    <row r="40" spans="1:20" s="107" customFormat="1" ht="30" x14ac:dyDescent="0.25">
      <c r="A40" s="114">
        <f t="shared" si="0"/>
        <v>33</v>
      </c>
      <c r="B40" s="114" t="s">
        <v>19</v>
      </c>
      <c r="C40" s="121" t="s">
        <v>989</v>
      </c>
      <c r="D40" s="114" t="s">
        <v>86</v>
      </c>
      <c r="E40" s="117" t="s">
        <v>91</v>
      </c>
      <c r="F40" s="118">
        <v>261110085168117</v>
      </c>
      <c r="G40" s="118">
        <v>4450009</v>
      </c>
      <c r="H40" s="119" t="s">
        <v>981</v>
      </c>
      <c r="I40" s="128" t="s">
        <v>990</v>
      </c>
      <c r="J40" s="114" t="s">
        <v>121</v>
      </c>
      <c r="K40" s="114">
        <v>2</v>
      </c>
      <c r="L40" s="129">
        <v>245000</v>
      </c>
      <c r="M40" s="129">
        <f t="shared" si="15"/>
        <v>490000</v>
      </c>
      <c r="O40" s="104">
        <v>1</v>
      </c>
      <c r="P40" s="104">
        <f t="shared" si="11"/>
        <v>2</v>
      </c>
      <c r="Q40" s="104">
        <f t="shared" si="12"/>
        <v>490000</v>
      </c>
      <c r="R40" s="104">
        <v>0</v>
      </c>
      <c r="S40" s="104">
        <f t="shared" si="13"/>
        <v>0</v>
      </c>
      <c r="T40" s="104">
        <f t="shared" si="14"/>
        <v>0</v>
      </c>
    </row>
    <row r="41" spans="1:20" s="107" customFormat="1" ht="15" x14ac:dyDescent="0.25">
      <c r="A41" s="114">
        <f t="shared" si="0"/>
        <v>34</v>
      </c>
      <c r="B41" s="114" t="s">
        <v>19</v>
      </c>
      <c r="C41" s="121" t="s">
        <v>991</v>
      </c>
      <c r="D41" s="114" t="s">
        <v>86</v>
      </c>
      <c r="E41" s="117" t="s">
        <v>91</v>
      </c>
      <c r="F41" s="118">
        <v>261110085168273</v>
      </c>
      <c r="G41" s="118">
        <v>4450182</v>
      </c>
      <c r="H41" s="119" t="s">
        <v>982</v>
      </c>
      <c r="I41" s="125">
        <v>309758964</v>
      </c>
      <c r="J41" s="114" t="s">
        <v>93</v>
      </c>
      <c r="K41" s="114">
        <v>3</v>
      </c>
      <c r="L41" s="129">
        <v>64500</v>
      </c>
      <c r="M41" s="129">
        <f t="shared" si="15"/>
        <v>193500</v>
      </c>
      <c r="O41" s="104">
        <v>1</v>
      </c>
      <c r="P41" s="104">
        <f t="shared" si="11"/>
        <v>3</v>
      </c>
      <c r="Q41" s="104">
        <f t="shared" si="12"/>
        <v>193500</v>
      </c>
      <c r="R41" s="104">
        <v>0</v>
      </c>
      <c r="S41" s="104">
        <f t="shared" si="13"/>
        <v>0</v>
      </c>
      <c r="T41" s="104">
        <f t="shared" si="14"/>
        <v>0</v>
      </c>
    </row>
    <row r="42" spans="1:20" s="107" customFormat="1" ht="15" x14ac:dyDescent="0.25">
      <c r="A42" s="114">
        <f t="shared" si="0"/>
        <v>35</v>
      </c>
      <c r="B42" s="114" t="s">
        <v>19</v>
      </c>
      <c r="C42" s="121" t="s">
        <v>992</v>
      </c>
      <c r="D42" s="114" t="s">
        <v>86</v>
      </c>
      <c r="E42" s="117" t="s">
        <v>91</v>
      </c>
      <c r="F42" s="118">
        <v>261110085168229</v>
      </c>
      <c r="G42" s="118">
        <v>4450143</v>
      </c>
      <c r="H42" s="119" t="s">
        <v>982</v>
      </c>
      <c r="I42" s="125">
        <v>309758964</v>
      </c>
      <c r="J42" s="114" t="s">
        <v>93</v>
      </c>
      <c r="K42" s="114">
        <v>4</v>
      </c>
      <c r="L42" s="129">
        <v>190000</v>
      </c>
      <c r="M42" s="129">
        <f t="shared" si="15"/>
        <v>760000</v>
      </c>
      <c r="O42" s="104">
        <v>1</v>
      </c>
      <c r="P42" s="104">
        <f t="shared" si="11"/>
        <v>4</v>
      </c>
      <c r="Q42" s="104">
        <f t="shared" si="12"/>
        <v>760000</v>
      </c>
      <c r="R42" s="104">
        <v>0</v>
      </c>
      <c r="S42" s="104">
        <f t="shared" si="13"/>
        <v>0</v>
      </c>
      <c r="T42" s="104">
        <f t="shared" si="14"/>
        <v>0</v>
      </c>
    </row>
    <row r="43" spans="1:20" s="107" customFormat="1" ht="30" x14ac:dyDescent="0.25">
      <c r="A43" s="114">
        <f t="shared" si="0"/>
        <v>36</v>
      </c>
      <c r="B43" s="114" t="s">
        <v>19</v>
      </c>
      <c r="C43" s="121" t="s">
        <v>993</v>
      </c>
      <c r="D43" s="114" t="s">
        <v>86</v>
      </c>
      <c r="E43" s="117" t="s">
        <v>91</v>
      </c>
      <c r="F43" s="118">
        <v>261111145182791</v>
      </c>
      <c r="G43" s="118">
        <v>4466669</v>
      </c>
      <c r="H43" s="119" t="s">
        <v>983</v>
      </c>
      <c r="I43" s="125">
        <v>312888637</v>
      </c>
      <c r="J43" s="114" t="s">
        <v>89</v>
      </c>
      <c r="K43" s="114">
        <v>5</v>
      </c>
      <c r="L43" s="129">
        <v>2150000</v>
      </c>
      <c r="M43" s="129">
        <f t="shared" si="15"/>
        <v>10750000</v>
      </c>
      <c r="O43" s="104">
        <v>0</v>
      </c>
      <c r="P43" s="104">
        <f t="shared" si="11"/>
        <v>0</v>
      </c>
      <c r="Q43" s="104">
        <f t="shared" si="12"/>
        <v>0</v>
      </c>
      <c r="R43" s="104">
        <v>1</v>
      </c>
      <c r="S43" s="104">
        <f t="shared" si="13"/>
        <v>5</v>
      </c>
      <c r="T43" s="104">
        <f t="shared" si="14"/>
        <v>10750000</v>
      </c>
    </row>
    <row r="44" spans="1:20" s="107" customFormat="1" ht="15" x14ac:dyDescent="0.25">
      <c r="A44" s="114">
        <f t="shared" si="0"/>
        <v>37</v>
      </c>
      <c r="B44" s="114" t="s">
        <v>19</v>
      </c>
      <c r="C44" s="121" t="s">
        <v>994</v>
      </c>
      <c r="D44" s="114" t="s">
        <v>86</v>
      </c>
      <c r="E44" s="117" t="s">
        <v>91</v>
      </c>
      <c r="F44" s="118">
        <v>261110085182774</v>
      </c>
      <c r="G44" s="118">
        <v>4466629</v>
      </c>
      <c r="H44" s="119" t="s">
        <v>984</v>
      </c>
      <c r="I44" s="125">
        <v>301303389</v>
      </c>
      <c r="J44" s="114" t="s">
        <v>93</v>
      </c>
      <c r="K44" s="114">
        <v>5</v>
      </c>
      <c r="L44" s="129">
        <v>100000</v>
      </c>
      <c r="M44" s="129">
        <f t="shared" si="15"/>
        <v>500000</v>
      </c>
      <c r="O44" s="104">
        <v>1</v>
      </c>
      <c r="P44" s="104">
        <f t="shared" si="11"/>
        <v>5</v>
      </c>
      <c r="Q44" s="104">
        <f t="shared" si="12"/>
        <v>500000</v>
      </c>
      <c r="R44" s="104">
        <v>0</v>
      </c>
      <c r="S44" s="104">
        <f t="shared" si="13"/>
        <v>0</v>
      </c>
      <c r="T44" s="104">
        <f t="shared" si="14"/>
        <v>0</v>
      </c>
    </row>
    <row r="45" spans="1:20" s="107" customFormat="1" ht="15" x14ac:dyDescent="0.25">
      <c r="A45" s="114">
        <f t="shared" si="0"/>
        <v>38</v>
      </c>
      <c r="B45" s="114" t="s">
        <v>19</v>
      </c>
      <c r="C45" s="121" t="s">
        <v>915</v>
      </c>
      <c r="D45" s="114" t="s">
        <v>86</v>
      </c>
      <c r="E45" s="117" t="s">
        <v>91</v>
      </c>
      <c r="F45" s="118">
        <v>261110085260819</v>
      </c>
      <c r="G45" s="118">
        <v>4745232</v>
      </c>
      <c r="H45" s="119" t="s">
        <v>995</v>
      </c>
      <c r="I45" s="125">
        <v>309038474</v>
      </c>
      <c r="J45" s="114" t="s">
        <v>123</v>
      </c>
      <c r="K45" s="114">
        <v>200</v>
      </c>
      <c r="L45" s="129">
        <v>9700</v>
      </c>
      <c r="M45" s="129">
        <f t="shared" si="15"/>
        <v>1940000</v>
      </c>
      <c r="O45" s="104">
        <v>1</v>
      </c>
      <c r="P45" s="104">
        <f t="shared" si="11"/>
        <v>200</v>
      </c>
      <c r="Q45" s="104">
        <f t="shared" si="12"/>
        <v>1940000</v>
      </c>
      <c r="R45" s="104">
        <v>0</v>
      </c>
      <c r="S45" s="104">
        <f t="shared" si="13"/>
        <v>0</v>
      </c>
      <c r="T45" s="104">
        <f t="shared" si="14"/>
        <v>0</v>
      </c>
    </row>
    <row r="46" spans="1:20" s="107" customFormat="1" ht="25.5" x14ac:dyDescent="0.25">
      <c r="A46" s="114">
        <f t="shared" si="0"/>
        <v>39</v>
      </c>
      <c r="B46" s="114" t="s">
        <v>19</v>
      </c>
      <c r="C46" s="121" t="s">
        <v>1001</v>
      </c>
      <c r="D46" s="114" t="s">
        <v>86</v>
      </c>
      <c r="E46" s="117" t="s">
        <v>115</v>
      </c>
      <c r="F46" s="118">
        <v>261190860491411</v>
      </c>
      <c r="G46" s="118" t="s">
        <v>1002</v>
      </c>
      <c r="H46" s="119" t="s">
        <v>996</v>
      </c>
      <c r="I46" s="125">
        <v>201123394</v>
      </c>
      <c r="J46" s="114" t="s">
        <v>89</v>
      </c>
      <c r="K46" s="114">
        <v>12</v>
      </c>
      <c r="L46" s="129">
        <v>225000013</v>
      </c>
      <c r="M46" s="129">
        <f t="shared" ref="M46" si="16">+K46*L46</f>
        <v>2700000156</v>
      </c>
      <c r="O46" s="104">
        <v>0</v>
      </c>
      <c r="P46" s="104">
        <f t="shared" si="11"/>
        <v>0</v>
      </c>
      <c r="Q46" s="104">
        <f>+IF(O46&gt;0,M46,0)</f>
        <v>0</v>
      </c>
      <c r="R46" s="104">
        <v>1</v>
      </c>
      <c r="S46" s="104">
        <f t="shared" si="13"/>
        <v>12</v>
      </c>
      <c r="T46" s="104">
        <f t="shared" si="14"/>
        <v>2700000156</v>
      </c>
    </row>
    <row r="47" spans="1:20" s="107" customFormat="1" ht="30" x14ac:dyDescent="0.25">
      <c r="A47" s="114">
        <f t="shared" si="0"/>
        <v>40</v>
      </c>
      <c r="B47" s="114" t="s">
        <v>19</v>
      </c>
      <c r="C47" s="121" t="s">
        <v>999</v>
      </c>
      <c r="D47" s="114" t="s">
        <v>86</v>
      </c>
      <c r="E47" s="117" t="s">
        <v>91</v>
      </c>
      <c r="F47" s="118">
        <v>261111145304678</v>
      </c>
      <c r="G47" s="118">
        <v>4784734</v>
      </c>
      <c r="H47" s="119" t="s">
        <v>997</v>
      </c>
      <c r="I47" s="125">
        <v>307405709</v>
      </c>
      <c r="J47" s="114" t="s">
        <v>93</v>
      </c>
      <c r="K47" s="114">
        <v>200</v>
      </c>
      <c r="L47" s="129">
        <v>20000</v>
      </c>
      <c r="M47" s="129">
        <f t="shared" si="15"/>
        <v>4000000</v>
      </c>
      <c r="O47" s="104">
        <v>1</v>
      </c>
      <c r="P47" s="104">
        <f t="shared" si="11"/>
        <v>200</v>
      </c>
      <c r="Q47" s="104">
        <f t="shared" si="12"/>
        <v>4000000</v>
      </c>
      <c r="R47" s="104">
        <v>0</v>
      </c>
      <c r="S47" s="104">
        <f t="shared" si="13"/>
        <v>0</v>
      </c>
      <c r="T47" s="104">
        <f t="shared" si="14"/>
        <v>0</v>
      </c>
    </row>
    <row r="48" spans="1:20" s="107" customFormat="1" ht="30" x14ac:dyDescent="0.25">
      <c r="A48" s="114">
        <f t="shared" si="0"/>
        <v>41</v>
      </c>
      <c r="B48" s="114" t="s">
        <v>19</v>
      </c>
      <c r="C48" s="121" t="s">
        <v>1000</v>
      </c>
      <c r="D48" s="114" t="s">
        <v>86</v>
      </c>
      <c r="E48" s="117" t="s">
        <v>91</v>
      </c>
      <c r="F48" s="118">
        <v>261110085349480</v>
      </c>
      <c r="G48" s="118">
        <v>4825382</v>
      </c>
      <c r="H48" s="119" t="s">
        <v>998</v>
      </c>
      <c r="I48" s="125">
        <v>309351411</v>
      </c>
      <c r="J48" s="114" t="s">
        <v>89</v>
      </c>
      <c r="K48" s="114">
        <v>1</v>
      </c>
      <c r="L48" s="129">
        <v>9999999</v>
      </c>
      <c r="M48" s="129">
        <f t="shared" si="15"/>
        <v>9999999</v>
      </c>
      <c r="O48" s="104">
        <v>0</v>
      </c>
      <c r="P48" s="104">
        <f t="shared" si="11"/>
        <v>0</v>
      </c>
      <c r="Q48" s="104">
        <f t="shared" si="12"/>
        <v>0</v>
      </c>
      <c r="R48" s="104">
        <v>1</v>
      </c>
      <c r="S48" s="104">
        <f t="shared" si="13"/>
        <v>1</v>
      </c>
      <c r="T48" s="104">
        <f t="shared" si="14"/>
        <v>9999999</v>
      </c>
    </row>
    <row r="49" spans="1:20" s="107" customFormat="1" ht="38.25" x14ac:dyDescent="0.25">
      <c r="A49" s="114">
        <f t="shared" si="0"/>
        <v>42</v>
      </c>
      <c r="B49" s="114" t="s">
        <v>19</v>
      </c>
      <c r="C49" s="121" t="s">
        <v>95</v>
      </c>
      <c r="D49" s="114" t="s">
        <v>96</v>
      </c>
      <c r="E49" s="117" t="s">
        <v>961</v>
      </c>
      <c r="F49" s="118">
        <v>261191030427537</v>
      </c>
      <c r="G49" s="118" t="s">
        <v>1006</v>
      </c>
      <c r="H49" s="119" t="s">
        <v>110</v>
      </c>
      <c r="I49" s="125">
        <v>200543309</v>
      </c>
      <c r="J49" s="114" t="s">
        <v>93</v>
      </c>
      <c r="K49" s="114">
        <v>5</v>
      </c>
      <c r="L49" s="104">
        <v>31238244</v>
      </c>
      <c r="M49" s="129">
        <f t="shared" si="15"/>
        <v>156191220</v>
      </c>
      <c r="O49" s="104">
        <v>1</v>
      </c>
      <c r="P49" s="104">
        <f t="shared" si="11"/>
        <v>5</v>
      </c>
      <c r="Q49" s="104">
        <f t="shared" si="12"/>
        <v>156191220</v>
      </c>
      <c r="R49" s="104">
        <v>0</v>
      </c>
      <c r="S49" s="104">
        <f t="shared" si="13"/>
        <v>0</v>
      </c>
      <c r="T49" s="104">
        <f t="shared" si="14"/>
        <v>0</v>
      </c>
    </row>
    <row r="50" spans="1:20" s="107" customFormat="1" ht="38.25" x14ac:dyDescent="0.25">
      <c r="A50" s="114">
        <f t="shared" si="0"/>
        <v>43</v>
      </c>
      <c r="B50" s="114" t="s">
        <v>19</v>
      </c>
      <c r="C50" s="121" t="s">
        <v>95</v>
      </c>
      <c r="D50" s="114" t="s">
        <v>96</v>
      </c>
      <c r="E50" s="117" t="s">
        <v>961</v>
      </c>
      <c r="F50" s="118">
        <v>261191030429815</v>
      </c>
      <c r="G50" s="118" t="s">
        <v>1009</v>
      </c>
      <c r="H50" s="119" t="s">
        <v>110</v>
      </c>
      <c r="I50" s="125">
        <v>200543309</v>
      </c>
      <c r="J50" s="114" t="s">
        <v>93</v>
      </c>
      <c r="K50" s="114">
        <v>7</v>
      </c>
      <c r="L50" s="129">
        <v>3614803</v>
      </c>
      <c r="M50" s="129">
        <f t="shared" si="15"/>
        <v>25303621</v>
      </c>
      <c r="O50" s="104">
        <v>1</v>
      </c>
      <c r="P50" s="104">
        <f t="shared" si="11"/>
        <v>7</v>
      </c>
      <c r="Q50" s="104">
        <f t="shared" si="12"/>
        <v>25303621</v>
      </c>
      <c r="R50" s="104">
        <v>0</v>
      </c>
      <c r="S50" s="104">
        <f t="shared" si="13"/>
        <v>0</v>
      </c>
      <c r="T50" s="104">
        <f t="shared" si="14"/>
        <v>0</v>
      </c>
    </row>
    <row r="51" spans="1:20" s="107" customFormat="1" ht="38.25" x14ac:dyDescent="0.25">
      <c r="A51" s="114">
        <f t="shared" si="0"/>
        <v>44</v>
      </c>
      <c r="B51" s="114" t="s">
        <v>19</v>
      </c>
      <c r="C51" s="121" t="s">
        <v>934</v>
      </c>
      <c r="D51" s="114" t="s">
        <v>96</v>
      </c>
      <c r="E51" s="117" t="s">
        <v>961</v>
      </c>
      <c r="F51" s="118">
        <v>261191030427626</v>
      </c>
      <c r="G51" s="128" t="s">
        <v>714</v>
      </c>
      <c r="H51" s="119" t="s">
        <v>1003</v>
      </c>
      <c r="I51" s="128" t="s">
        <v>1010</v>
      </c>
      <c r="J51" s="114" t="s">
        <v>93</v>
      </c>
      <c r="K51" s="114">
        <v>4</v>
      </c>
      <c r="L51" s="129">
        <v>1237500</v>
      </c>
      <c r="M51" s="129">
        <f t="shared" si="15"/>
        <v>4950000</v>
      </c>
      <c r="O51" s="104">
        <v>1</v>
      </c>
      <c r="P51" s="104">
        <f t="shared" si="11"/>
        <v>4</v>
      </c>
      <c r="Q51" s="104">
        <f t="shared" si="12"/>
        <v>4950000</v>
      </c>
      <c r="R51" s="104">
        <v>0</v>
      </c>
      <c r="S51" s="104">
        <f t="shared" si="13"/>
        <v>0</v>
      </c>
      <c r="T51" s="104">
        <f t="shared" si="14"/>
        <v>0</v>
      </c>
    </row>
    <row r="52" spans="1:20" s="107" customFormat="1" ht="38.25" x14ac:dyDescent="0.25">
      <c r="A52" s="114">
        <f t="shared" si="0"/>
        <v>45</v>
      </c>
      <c r="B52" s="114" t="s">
        <v>19</v>
      </c>
      <c r="C52" s="121" t="s">
        <v>1007</v>
      </c>
      <c r="D52" s="114" t="s">
        <v>96</v>
      </c>
      <c r="E52" s="117" t="s">
        <v>961</v>
      </c>
      <c r="F52" s="118">
        <v>261191030427459</v>
      </c>
      <c r="G52" s="128" t="s">
        <v>720</v>
      </c>
      <c r="H52" s="119" t="s">
        <v>1004</v>
      </c>
      <c r="I52" s="128" t="s">
        <v>1011</v>
      </c>
      <c r="J52" s="114" t="s">
        <v>93</v>
      </c>
      <c r="K52" s="114">
        <v>4</v>
      </c>
      <c r="L52" s="129">
        <v>740000</v>
      </c>
      <c r="M52" s="129">
        <f t="shared" si="15"/>
        <v>2960000</v>
      </c>
      <c r="O52" s="104">
        <v>1</v>
      </c>
      <c r="P52" s="104">
        <f t="shared" si="11"/>
        <v>4</v>
      </c>
      <c r="Q52" s="104">
        <f t="shared" si="12"/>
        <v>2960000</v>
      </c>
      <c r="R52" s="104">
        <v>0</v>
      </c>
      <c r="S52" s="104">
        <f t="shared" si="13"/>
        <v>0</v>
      </c>
      <c r="T52" s="104">
        <f t="shared" si="14"/>
        <v>0</v>
      </c>
    </row>
    <row r="53" spans="1:20" s="107" customFormat="1" ht="38.25" x14ac:dyDescent="0.25">
      <c r="A53" s="114">
        <f t="shared" si="0"/>
        <v>46</v>
      </c>
      <c r="B53" s="114" t="s">
        <v>19</v>
      </c>
      <c r="C53" s="121" t="s">
        <v>934</v>
      </c>
      <c r="D53" s="114" t="s">
        <v>96</v>
      </c>
      <c r="E53" s="117" t="s">
        <v>961</v>
      </c>
      <c r="F53" s="118">
        <v>261191030427627</v>
      </c>
      <c r="G53" s="128" t="s">
        <v>714</v>
      </c>
      <c r="H53" s="119" t="s">
        <v>1005</v>
      </c>
      <c r="I53" s="128" t="s">
        <v>1012</v>
      </c>
      <c r="J53" s="114" t="s">
        <v>93</v>
      </c>
      <c r="K53" s="114">
        <v>2</v>
      </c>
      <c r="L53" s="129">
        <v>2400000</v>
      </c>
      <c r="M53" s="129">
        <f t="shared" si="15"/>
        <v>4800000</v>
      </c>
      <c r="O53" s="104">
        <v>1</v>
      </c>
      <c r="P53" s="104">
        <f t="shared" si="11"/>
        <v>2</v>
      </c>
      <c r="Q53" s="104">
        <f t="shared" si="12"/>
        <v>4800000</v>
      </c>
      <c r="R53" s="104">
        <v>0</v>
      </c>
      <c r="S53" s="104">
        <f t="shared" si="13"/>
        <v>0</v>
      </c>
      <c r="T53" s="104">
        <f t="shared" si="14"/>
        <v>0</v>
      </c>
    </row>
    <row r="54" spans="1:20" s="107" customFormat="1" ht="38.25" x14ac:dyDescent="0.25">
      <c r="A54" s="114">
        <f t="shared" si="0"/>
        <v>47</v>
      </c>
      <c r="B54" s="114" t="s">
        <v>19</v>
      </c>
      <c r="C54" s="121" t="s">
        <v>934</v>
      </c>
      <c r="D54" s="114" t="s">
        <v>96</v>
      </c>
      <c r="E54" s="117" t="s">
        <v>961</v>
      </c>
      <c r="F54" s="118">
        <v>261191030427669</v>
      </c>
      <c r="G54" s="128" t="s">
        <v>717</v>
      </c>
      <c r="H54" s="119" t="s">
        <v>1003</v>
      </c>
      <c r="I54" s="128" t="s">
        <v>1010</v>
      </c>
      <c r="J54" s="114" t="s">
        <v>93</v>
      </c>
      <c r="K54" s="114">
        <v>4</v>
      </c>
      <c r="L54" s="129">
        <v>1242500</v>
      </c>
      <c r="M54" s="129">
        <f t="shared" si="15"/>
        <v>4970000</v>
      </c>
      <c r="O54" s="104">
        <v>1</v>
      </c>
      <c r="P54" s="104">
        <f t="shared" si="11"/>
        <v>4</v>
      </c>
      <c r="Q54" s="104">
        <f t="shared" si="12"/>
        <v>4970000</v>
      </c>
      <c r="R54" s="104">
        <v>0</v>
      </c>
      <c r="S54" s="104">
        <f t="shared" si="13"/>
        <v>0</v>
      </c>
      <c r="T54" s="104">
        <f t="shared" si="14"/>
        <v>0</v>
      </c>
    </row>
    <row r="55" spans="1:20" s="107" customFormat="1" ht="38.25" x14ac:dyDescent="0.25">
      <c r="A55" s="114">
        <f t="shared" si="0"/>
        <v>48</v>
      </c>
      <c r="B55" s="114" t="s">
        <v>19</v>
      </c>
      <c r="C55" s="121" t="s">
        <v>1008</v>
      </c>
      <c r="D55" s="114" t="s">
        <v>96</v>
      </c>
      <c r="E55" s="117" t="s">
        <v>961</v>
      </c>
      <c r="F55" s="118">
        <v>261191030429700</v>
      </c>
      <c r="G55" s="128" t="s">
        <v>83</v>
      </c>
      <c r="H55" s="119" t="s">
        <v>1004</v>
      </c>
      <c r="I55" s="128" t="s">
        <v>1011</v>
      </c>
      <c r="J55" s="114" t="s">
        <v>93</v>
      </c>
      <c r="K55" s="114">
        <v>4</v>
      </c>
      <c r="L55" s="129">
        <v>1240000</v>
      </c>
      <c r="M55" s="129">
        <f t="shared" si="15"/>
        <v>4960000</v>
      </c>
      <c r="O55" s="104">
        <v>1</v>
      </c>
      <c r="P55" s="104">
        <f t="shared" si="11"/>
        <v>4</v>
      </c>
      <c r="Q55" s="104">
        <f t="shared" si="12"/>
        <v>4960000</v>
      </c>
      <c r="R55" s="104">
        <v>0</v>
      </c>
      <c r="S55" s="104">
        <f t="shared" si="13"/>
        <v>0</v>
      </c>
      <c r="T55" s="104">
        <f t="shared" si="14"/>
        <v>0</v>
      </c>
    </row>
    <row r="56" spans="1:20" s="107" customFormat="1" ht="38.25" x14ac:dyDescent="0.25">
      <c r="A56" s="114">
        <f t="shared" si="0"/>
        <v>49</v>
      </c>
      <c r="B56" s="114" t="s">
        <v>19</v>
      </c>
      <c r="C56" s="121" t="s">
        <v>95</v>
      </c>
      <c r="D56" s="114" t="s">
        <v>96</v>
      </c>
      <c r="E56" s="117" t="s">
        <v>961</v>
      </c>
      <c r="F56" s="118">
        <v>261191030455810</v>
      </c>
      <c r="G56" s="118" t="s">
        <v>1013</v>
      </c>
      <c r="H56" s="119" t="s">
        <v>110</v>
      </c>
      <c r="I56" s="125">
        <v>200543309</v>
      </c>
      <c r="J56" s="114" t="s">
        <v>93</v>
      </c>
      <c r="K56" s="114">
        <v>1</v>
      </c>
      <c r="L56" s="129">
        <v>3729917</v>
      </c>
      <c r="M56" s="129">
        <f t="shared" si="15"/>
        <v>3729917</v>
      </c>
      <c r="O56" s="104">
        <v>1</v>
      </c>
      <c r="P56" s="104">
        <f t="shared" si="11"/>
        <v>1</v>
      </c>
      <c r="Q56" s="104">
        <f t="shared" si="12"/>
        <v>3729917</v>
      </c>
      <c r="R56" s="104">
        <v>0</v>
      </c>
      <c r="S56" s="104">
        <f t="shared" si="13"/>
        <v>0</v>
      </c>
      <c r="T56" s="104">
        <f t="shared" si="14"/>
        <v>0</v>
      </c>
    </row>
    <row r="57" spans="1:20" s="107" customFormat="1" ht="38.25" x14ac:dyDescent="0.25">
      <c r="A57" s="114">
        <f t="shared" si="0"/>
        <v>50</v>
      </c>
      <c r="B57" s="114" t="s">
        <v>19</v>
      </c>
      <c r="C57" s="121" t="s">
        <v>95</v>
      </c>
      <c r="D57" s="114" t="s">
        <v>96</v>
      </c>
      <c r="E57" s="117" t="s">
        <v>961</v>
      </c>
      <c r="F57" s="118">
        <v>261191030491752</v>
      </c>
      <c r="G57" s="118" t="s">
        <v>1014</v>
      </c>
      <c r="H57" s="119" t="s">
        <v>110</v>
      </c>
      <c r="I57" s="125">
        <v>200543309</v>
      </c>
      <c r="J57" s="114" t="s">
        <v>93</v>
      </c>
      <c r="K57" s="114">
        <v>4</v>
      </c>
      <c r="L57" s="129">
        <v>29782091</v>
      </c>
      <c r="M57" s="129">
        <f t="shared" si="15"/>
        <v>119128364</v>
      </c>
      <c r="O57" s="104">
        <v>1</v>
      </c>
      <c r="P57" s="104">
        <f t="shared" si="11"/>
        <v>4</v>
      </c>
      <c r="Q57" s="104">
        <f t="shared" si="12"/>
        <v>119128364</v>
      </c>
      <c r="R57" s="104">
        <v>0</v>
      </c>
      <c r="S57" s="104">
        <f t="shared" si="13"/>
        <v>0</v>
      </c>
      <c r="T57" s="104">
        <f t="shared" si="14"/>
        <v>0</v>
      </c>
    </row>
    <row r="58" spans="1:20" s="107" customFormat="1" ht="38.25" x14ac:dyDescent="0.25">
      <c r="A58" s="114">
        <f t="shared" si="0"/>
        <v>51</v>
      </c>
      <c r="B58" s="114" t="s">
        <v>19</v>
      </c>
      <c r="C58" s="121" t="s">
        <v>95</v>
      </c>
      <c r="D58" s="114" t="s">
        <v>96</v>
      </c>
      <c r="E58" s="117" t="s">
        <v>961</v>
      </c>
      <c r="F58" s="118">
        <v>261191030491792</v>
      </c>
      <c r="G58" s="118" t="s">
        <v>1015</v>
      </c>
      <c r="H58" s="119" t="s">
        <v>110</v>
      </c>
      <c r="I58" s="125">
        <v>200543309</v>
      </c>
      <c r="J58" s="114" t="s">
        <v>93</v>
      </c>
      <c r="K58" s="114">
        <v>2</v>
      </c>
      <c r="L58" s="129">
        <v>18056379</v>
      </c>
      <c r="M58" s="129">
        <f t="shared" si="15"/>
        <v>36112758</v>
      </c>
      <c r="O58" s="104">
        <v>1</v>
      </c>
      <c r="P58" s="104">
        <f t="shared" si="11"/>
        <v>2</v>
      </c>
      <c r="Q58" s="104">
        <f t="shared" si="12"/>
        <v>36112758</v>
      </c>
      <c r="R58" s="104">
        <v>0</v>
      </c>
      <c r="S58" s="104">
        <f t="shared" si="13"/>
        <v>0</v>
      </c>
      <c r="T58" s="104">
        <f t="shared" si="14"/>
        <v>0</v>
      </c>
    </row>
    <row r="59" spans="1:20" s="107" customFormat="1" ht="30" x14ac:dyDescent="0.25">
      <c r="A59" s="114">
        <f t="shared" si="0"/>
        <v>52</v>
      </c>
      <c r="B59" s="114" t="s">
        <v>20</v>
      </c>
      <c r="C59" s="121" t="s">
        <v>1017</v>
      </c>
      <c r="D59" s="114" t="s">
        <v>86</v>
      </c>
      <c r="E59" s="117" t="s">
        <v>91</v>
      </c>
      <c r="F59" s="118">
        <v>261110085426712</v>
      </c>
      <c r="G59" s="118">
        <v>4948335</v>
      </c>
      <c r="H59" s="119" t="s">
        <v>1016</v>
      </c>
      <c r="I59" s="125">
        <v>308708456</v>
      </c>
      <c r="J59" s="114" t="s">
        <v>89</v>
      </c>
      <c r="K59" s="114">
        <v>1</v>
      </c>
      <c r="L59" s="129">
        <v>110000</v>
      </c>
      <c r="M59" s="129">
        <f>+K59*L59</f>
        <v>110000</v>
      </c>
      <c r="O59" s="104">
        <v>0</v>
      </c>
      <c r="P59" s="104">
        <f t="shared" ref="P59:P79" si="17">+IF(O59&gt;0,K59,0)</f>
        <v>0</v>
      </c>
      <c r="Q59" s="104">
        <f t="shared" ref="Q59:Q79" si="18">+IF(O59&gt;0,M59,0)</f>
        <v>0</v>
      </c>
      <c r="R59" s="104">
        <v>1</v>
      </c>
      <c r="S59" s="104">
        <f t="shared" ref="S59:S79" si="19">+IF(R59&gt;0,K59,0)</f>
        <v>1</v>
      </c>
      <c r="T59" s="104">
        <f t="shared" ref="T59:T79" si="20">+IF(R59&gt;0,M59,0)</f>
        <v>110000</v>
      </c>
    </row>
    <row r="60" spans="1:20" s="107" customFormat="1" ht="15" x14ac:dyDescent="0.25">
      <c r="A60" s="114">
        <f t="shared" si="0"/>
        <v>53</v>
      </c>
      <c r="B60" s="114" t="s">
        <v>20</v>
      </c>
      <c r="C60" s="121" t="s">
        <v>1019</v>
      </c>
      <c r="D60" s="114" t="s">
        <v>86</v>
      </c>
      <c r="E60" s="117" t="s">
        <v>91</v>
      </c>
      <c r="F60" s="118">
        <v>261110085433031</v>
      </c>
      <c r="G60" s="118">
        <v>4964163</v>
      </c>
      <c r="H60" s="119" t="s">
        <v>1018</v>
      </c>
      <c r="I60" s="125">
        <v>201354154</v>
      </c>
      <c r="J60" s="114" t="s">
        <v>93</v>
      </c>
      <c r="K60" s="114">
        <v>10</v>
      </c>
      <c r="L60" s="129">
        <v>139500</v>
      </c>
      <c r="M60" s="129">
        <f>+K60*L60</f>
        <v>1395000</v>
      </c>
      <c r="O60" s="104">
        <v>1</v>
      </c>
      <c r="P60" s="104">
        <f t="shared" si="17"/>
        <v>10</v>
      </c>
      <c r="Q60" s="104">
        <f t="shared" si="18"/>
        <v>1395000</v>
      </c>
      <c r="R60" s="104">
        <v>0</v>
      </c>
      <c r="S60" s="104">
        <f t="shared" si="19"/>
        <v>0</v>
      </c>
      <c r="T60" s="104">
        <f t="shared" si="20"/>
        <v>0</v>
      </c>
    </row>
    <row r="61" spans="1:20" s="107" customFormat="1" ht="45" x14ac:dyDescent="0.25">
      <c r="A61" s="114">
        <f t="shared" si="0"/>
        <v>54</v>
      </c>
      <c r="B61" s="114" t="s">
        <v>20</v>
      </c>
      <c r="C61" s="121" t="s">
        <v>1029</v>
      </c>
      <c r="D61" s="114" t="s">
        <v>86</v>
      </c>
      <c r="E61" s="117" t="s">
        <v>91</v>
      </c>
      <c r="F61" s="118">
        <v>261110085440150</v>
      </c>
      <c r="G61" s="118">
        <v>4979802</v>
      </c>
      <c r="H61" s="119" t="s">
        <v>1020</v>
      </c>
      <c r="I61" s="125">
        <v>312029937</v>
      </c>
      <c r="J61" s="114" t="s">
        <v>89</v>
      </c>
      <c r="K61" s="114">
        <v>3</v>
      </c>
      <c r="L61" s="129">
        <v>494400</v>
      </c>
      <c r="M61" s="129">
        <f>+K61*L61</f>
        <v>1483200</v>
      </c>
      <c r="O61" s="104">
        <v>1</v>
      </c>
      <c r="P61" s="104">
        <f t="shared" si="17"/>
        <v>3</v>
      </c>
      <c r="Q61" s="104">
        <f t="shared" si="18"/>
        <v>1483200</v>
      </c>
      <c r="R61" s="104">
        <v>0</v>
      </c>
      <c r="S61" s="104">
        <f t="shared" si="19"/>
        <v>0</v>
      </c>
      <c r="T61" s="104">
        <f t="shared" si="20"/>
        <v>0</v>
      </c>
    </row>
    <row r="62" spans="1:20" s="107" customFormat="1" ht="30" x14ac:dyDescent="0.25">
      <c r="A62" s="114">
        <f t="shared" si="0"/>
        <v>55</v>
      </c>
      <c r="B62" s="114" t="s">
        <v>20</v>
      </c>
      <c r="C62" s="121" t="s">
        <v>1030</v>
      </c>
      <c r="D62" s="114" t="s">
        <v>86</v>
      </c>
      <c r="E62" s="117" t="s">
        <v>115</v>
      </c>
      <c r="F62" s="118">
        <v>261190860530243</v>
      </c>
      <c r="G62" s="118" t="s">
        <v>1031</v>
      </c>
      <c r="H62" s="119" t="s">
        <v>108</v>
      </c>
      <c r="I62" s="125">
        <v>200898586</v>
      </c>
      <c r="J62" s="114" t="s">
        <v>89</v>
      </c>
      <c r="K62" s="114">
        <v>14</v>
      </c>
      <c r="L62" s="129">
        <v>795400</v>
      </c>
      <c r="M62" s="129">
        <f>+K62*L62</f>
        <v>11135600</v>
      </c>
      <c r="O62" s="104">
        <v>0</v>
      </c>
      <c r="P62" s="104">
        <f t="shared" si="17"/>
        <v>0</v>
      </c>
      <c r="Q62" s="104">
        <f t="shared" si="18"/>
        <v>0</v>
      </c>
      <c r="R62" s="104">
        <v>1</v>
      </c>
      <c r="S62" s="104">
        <v>1</v>
      </c>
      <c r="T62" s="104">
        <f t="shared" si="20"/>
        <v>11135600</v>
      </c>
    </row>
    <row r="63" spans="1:20" s="107" customFormat="1" ht="30" x14ac:dyDescent="0.25">
      <c r="A63" s="114">
        <f t="shared" si="0"/>
        <v>56</v>
      </c>
      <c r="B63" s="114" t="s">
        <v>20</v>
      </c>
      <c r="C63" s="121" t="s">
        <v>1032</v>
      </c>
      <c r="D63" s="114" t="s">
        <v>86</v>
      </c>
      <c r="E63" s="117" t="s">
        <v>91</v>
      </c>
      <c r="F63" s="118">
        <v>261110085463645</v>
      </c>
      <c r="G63" s="118">
        <v>5000045</v>
      </c>
      <c r="H63" s="119" t="s">
        <v>1021</v>
      </c>
      <c r="I63" s="125">
        <v>306041166</v>
      </c>
      <c r="J63" s="114" t="s">
        <v>89</v>
      </c>
      <c r="K63" s="114">
        <v>1</v>
      </c>
      <c r="L63" s="129">
        <v>2332000</v>
      </c>
      <c r="M63" s="129">
        <f t="shared" ref="M63:M79" si="21">+K63*L63</f>
        <v>2332000</v>
      </c>
      <c r="O63" s="104">
        <v>1</v>
      </c>
      <c r="P63" s="104">
        <f t="shared" si="17"/>
        <v>1</v>
      </c>
      <c r="Q63" s="104">
        <f t="shared" si="18"/>
        <v>2332000</v>
      </c>
      <c r="R63" s="104">
        <v>0</v>
      </c>
      <c r="S63" s="104">
        <f t="shared" si="19"/>
        <v>0</v>
      </c>
      <c r="T63" s="104">
        <f t="shared" si="20"/>
        <v>0</v>
      </c>
    </row>
    <row r="64" spans="1:20" s="107" customFormat="1" ht="105" x14ac:dyDescent="0.25">
      <c r="A64" s="114">
        <f t="shared" si="0"/>
        <v>57</v>
      </c>
      <c r="B64" s="114" t="s">
        <v>20</v>
      </c>
      <c r="C64" s="121" t="s">
        <v>935</v>
      </c>
      <c r="D64" s="114" t="s">
        <v>86</v>
      </c>
      <c r="E64" s="117" t="s">
        <v>944</v>
      </c>
      <c r="F64" s="118">
        <v>261191400081319</v>
      </c>
      <c r="G64" s="128" t="s">
        <v>1033</v>
      </c>
      <c r="H64" s="119" t="s">
        <v>1022</v>
      </c>
      <c r="I64" s="125">
        <v>305615495</v>
      </c>
      <c r="J64" s="114" t="s">
        <v>89</v>
      </c>
      <c r="K64" s="114">
        <v>1</v>
      </c>
      <c r="L64" s="129">
        <v>3690000</v>
      </c>
      <c r="M64" s="129">
        <f t="shared" si="21"/>
        <v>3690000</v>
      </c>
      <c r="O64" s="104">
        <v>1</v>
      </c>
      <c r="P64" s="104">
        <f t="shared" si="17"/>
        <v>1</v>
      </c>
      <c r="Q64" s="104">
        <f t="shared" si="18"/>
        <v>3690000</v>
      </c>
      <c r="R64" s="104">
        <v>0</v>
      </c>
      <c r="S64" s="104">
        <f t="shared" si="19"/>
        <v>0</v>
      </c>
      <c r="T64" s="104">
        <f t="shared" si="20"/>
        <v>0</v>
      </c>
    </row>
    <row r="65" spans="1:20" s="107" customFormat="1" ht="30" x14ac:dyDescent="0.25">
      <c r="A65" s="114">
        <f t="shared" si="0"/>
        <v>58</v>
      </c>
      <c r="B65" s="114" t="s">
        <v>20</v>
      </c>
      <c r="C65" s="121" t="s">
        <v>1034</v>
      </c>
      <c r="D65" s="114" t="s">
        <v>86</v>
      </c>
      <c r="E65" s="117" t="s">
        <v>91</v>
      </c>
      <c r="F65" s="118">
        <v>261110085472774</v>
      </c>
      <c r="G65" s="118">
        <v>5007171</v>
      </c>
      <c r="H65" s="119" t="s">
        <v>1023</v>
      </c>
      <c r="I65" s="125">
        <v>312915680</v>
      </c>
      <c r="J65" s="114" t="s">
        <v>89</v>
      </c>
      <c r="K65" s="114">
        <v>1</v>
      </c>
      <c r="L65" s="129">
        <v>2200000</v>
      </c>
      <c r="M65" s="129">
        <f t="shared" si="21"/>
        <v>2200000</v>
      </c>
      <c r="O65" s="104">
        <v>1</v>
      </c>
      <c r="P65" s="104">
        <f t="shared" si="17"/>
        <v>1</v>
      </c>
      <c r="Q65" s="104">
        <f t="shared" si="18"/>
        <v>2200000</v>
      </c>
      <c r="R65" s="104">
        <v>0</v>
      </c>
      <c r="S65" s="104">
        <f t="shared" si="19"/>
        <v>0</v>
      </c>
      <c r="T65" s="104">
        <f t="shared" si="20"/>
        <v>0</v>
      </c>
    </row>
    <row r="66" spans="1:20" s="107" customFormat="1" ht="30" x14ac:dyDescent="0.25">
      <c r="A66" s="114">
        <f t="shared" si="0"/>
        <v>59</v>
      </c>
      <c r="B66" s="114" t="s">
        <v>20</v>
      </c>
      <c r="C66" s="121" t="s">
        <v>1035</v>
      </c>
      <c r="D66" s="114" t="s">
        <v>86</v>
      </c>
      <c r="E66" s="117" t="s">
        <v>91</v>
      </c>
      <c r="F66" s="118">
        <v>261110085473279</v>
      </c>
      <c r="G66" s="118">
        <v>5007499</v>
      </c>
      <c r="H66" s="119" t="s">
        <v>1024</v>
      </c>
      <c r="I66" s="125">
        <v>200838518</v>
      </c>
      <c r="J66" s="114" t="s">
        <v>1036</v>
      </c>
      <c r="K66" s="114">
        <v>3</v>
      </c>
      <c r="L66" s="129">
        <v>57680</v>
      </c>
      <c r="M66" s="129">
        <f t="shared" si="21"/>
        <v>173040</v>
      </c>
      <c r="O66" s="104">
        <v>1</v>
      </c>
      <c r="P66" s="104">
        <f t="shared" si="17"/>
        <v>3</v>
      </c>
      <c r="Q66" s="104">
        <f t="shared" si="18"/>
        <v>173040</v>
      </c>
      <c r="R66" s="104">
        <v>0</v>
      </c>
      <c r="S66" s="104">
        <f t="shared" si="19"/>
        <v>0</v>
      </c>
      <c r="T66" s="104">
        <f t="shared" si="20"/>
        <v>0</v>
      </c>
    </row>
    <row r="67" spans="1:20" s="107" customFormat="1" ht="30" x14ac:dyDescent="0.25">
      <c r="A67" s="114">
        <f t="shared" si="0"/>
        <v>60</v>
      </c>
      <c r="B67" s="114" t="s">
        <v>20</v>
      </c>
      <c r="C67" s="121" t="s">
        <v>1035</v>
      </c>
      <c r="D67" s="114" t="s">
        <v>86</v>
      </c>
      <c r="E67" s="117" t="s">
        <v>91</v>
      </c>
      <c r="F67" s="118">
        <v>261110085473288</v>
      </c>
      <c r="G67" s="118">
        <v>5007513</v>
      </c>
      <c r="H67" s="119" t="s">
        <v>1024</v>
      </c>
      <c r="I67" s="125">
        <v>200838518</v>
      </c>
      <c r="J67" s="114" t="s">
        <v>1036</v>
      </c>
      <c r="K67" s="114">
        <v>1</v>
      </c>
      <c r="L67" s="129">
        <v>86520</v>
      </c>
      <c r="M67" s="129">
        <f t="shared" si="21"/>
        <v>86520</v>
      </c>
      <c r="O67" s="104">
        <v>1</v>
      </c>
      <c r="P67" s="104">
        <f t="shared" si="17"/>
        <v>1</v>
      </c>
      <c r="Q67" s="104">
        <f t="shared" si="18"/>
        <v>86520</v>
      </c>
      <c r="R67" s="104">
        <v>0</v>
      </c>
      <c r="S67" s="104">
        <f t="shared" si="19"/>
        <v>0</v>
      </c>
      <c r="T67" s="104">
        <f t="shared" si="20"/>
        <v>0</v>
      </c>
    </row>
    <row r="68" spans="1:20" s="107" customFormat="1" ht="75" x14ac:dyDescent="0.25">
      <c r="A68" s="114">
        <f t="shared" si="0"/>
        <v>61</v>
      </c>
      <c r="B68" s="114" t="s">
        <v>20</v>
      </c>
      <c r="C68" s="121" t="s">
        <v>1037</v>
      </c>
      <c r="D68" s="114" t="s">
        <v>86</v>
      </c>
      <c r="E68" s="117" t="s">
        <v>91</v>
      </c>
      <c r="F68" s="118">
        <v>261110085424982</v>
      </c>
      <c r="G68" s="118">
        <v>4923709</v>
      </c>
      <c r="H68" s="119" t="s">
        <v>1025</v>
      </c>
      <c r="I68" s="125">
        <v>206019108</v>
      </c>
      <c r="J68" s="114" t="s">
        <v>89</v>
      </c>
      <c r="K68" s="114">
        <v>1</v>
      </c>
      <c r="L68" s="129">
        <v>650000</v>
      </c>
      <c r="M68" s="129">
        <f t="shared" si="21"/>
        <v>650000</v>
      </c>
      <c r="O68" s="104">
        <v>1</v>
      </c>
      <c r="P68" s="104">
        <f t="shared" si="17"/>
        <v>1</v>
      </c>
      <c r="Q68" s="104">
        <f t="shared" si="18"/>
        <v>650000</v>
      </c>
      <c r="R68" s="104">
        <v>0</v>
      </c>
      <c r="S68" s="104">
        <f t="shared" si="19"/>
        <v>0</v>
      </c>
      <c r="T68" s="104">
        <f t="shared" si="20"/>
        <v>0</v>
      </c>
    </row>
    <row r="69" spans="1:20" s="107" customFormat="1" ht="45" x14ac:dyDescent="0.25">
      <c r="A69" s="114">
        <f t="shared" si="0"/>
        <v>62</v>
      </c>
      <c r="B69" s="114" t="s">
        <v>20</v>
      </c>
      <c r="C69" s="121" t="s">
        <v>1038</v>
      </c>
      <c r="D69" s="114" t="s">
        <v>86</v>
      </c>
      <c r="E69" s="117" t="s">
        <v>91</v>
      </c>
      <c r="F69" s="118">
        <v>261110085532815</v>
      </c>
      <c r="G69" s="118">
        <v>5060916</v>
      </c>
      <c r="H69" s="119" t="s">
        <v>102</v>
      </c>
      <c r="I69" s="125">
        <v>305109680</v>
      </c>
      <c r="J69" s="114" t="s">
        <v>89</v>
      </c>
      <c r="K69" s="114">
        <v>70</v>
      </c>
      <c r="L69" s="129">
        <v>74500</v>
      </c>
      <c r="M69" s="129">
        <f t="shared" si="21"/>
        <v>5215000</v>
      </c>
      <c r="O69" s="104">
        <v>0</v>
      </c>
      <c r="P69" s="104">
        <f t="shared" si="17"/>
        <v>0</v>
      </c>
      <c r="Q69" s="104">
        <f t="shared" si="18"/>
        <v>0</v>
      </c>
      <c r="R69" s="104">
        <v>1</v>
      </c>
      <c r="S69" s="104">
        <f t="shared" si="19"/>
        <v>70</v>
      </c>
      <c r="T69" s="104">
        <f t="shared" si="20"/>
        <v>5215000</v>
      </c>
    </row>
    <row r="70" spans="1:20" s="107" customFormat="1" ht="45" x14ac:dyDescent="0.25">
      <c r="A70" s="114">
        <f t="shared" si="0"/>
        <v>63</v>
      </c>
      <c r="B70" s="114" t="s">
        <v>20</v>
      </c>
      <c r="C70" s="121" t="s">
        <v>1029</v>
      </c>
      <c r="D70" s="114" t="s">
        <v>86</v>
      </c>
      <c r="E70" s="117" t="s">
        <v>91</v>
      </c>
      <c r="F70" s="118">
        <v>261110085567858</v>
      </c>
      <c r="G70" s="118">
        <v>5088910</v>
      </c>
      <c r="H70" s="119" t="s">
        <v>1020</v>
      </c>
      <c r="I70" s="125">
        <v>312029937</v>
      </c>
      <c r="J70" s="114" t="s">
        <v>1036</v>
      </c>
      <c r="K70" s="114">
        <v>1</v>
      </c>
      <c r="L70" s="129">
        <v>1483200</v>
      </c>
      <c r="M70" s="129">
        <f t="shared" si="21"/>
        <v>1483200</v>
      </c>
      <c r="O70" s="104">
        <v>1</v>
      </c>
      <c r="P70" s="104">
        <f t="shared" si="17"/>
        <v>1</v>
      </c>
      <c r="Q70" s="104">
        <f t="shared" si="18"/>
        <v>1483200</v>
      </c>
      <c r="R70" s="104">
        <v>0</v>
      </c>
      <c r="S70" s="104">
        <f t="shared" si="19"/>
        <v>0</v>
      </c>
      <c r="T70" s="104">
        <f t="shared" si="20"/>
        <v>0</v>
      </c>
    </row>
    <row r="71" spans="1:20" s="107" customFormat="1" ht="15" x14ac:dyDescent="0.25">
      <c r="A71" s="114">
        <f t="shared" si="0"/>
        <v>64</v>
      </c>
      <c r="B71" s="114" t="s">
        <v>20</v>
      </c>
      <c r="C71" s="121" t="s">
        <v>1039</v>
      </c>
      <c r="D71" s="114" t="s">
        <v>86</v>
      </c>
      <c r="E71" s="117" t="s">
        <v>91</v>
      </c>
      <c r="F71" s="118">
        <v>261110085614697</v>
      </c>
      <c r="G71" s="118">
        <v>5170316</v>
      </c>
      <c r="H71" s="119" t="s">
        <v>1026</v>
      </c>
      <c r="I71" s="125">
        <v>309678233</v>
      </c>
      <c r="J71" s="114" t="s">
        <v>123</v>
      </c>
      <c r="K71" s="114">
        <v>100</v>
      </c>
      <c r="L71" s="129">
        <v>18000</v>
      </c>
      <c r="M71" s="129">
        <f t="shared" si="21"/>
        <v>1800000</v>
      </c>
      <c r="O71" s="104">
        <v>1</v>
      </c>
      <c r="P71" s="104">
        <f t="shared" si="17"/>
        <v>100</v>
      </c>
      <c r="Q71" s="104">
        <f t="shared" si="18"/>
        <v>1800000</v>
      </c>
      <c r="R71" s="104">
        <v>0</v>
      </c>
      <c r="S71" s="104">
        <f t="shared" si="19"/>
        <v>0</v>
      </c>
      <c r="T71" s="104">
        <f t="shared" si="20"/>
        <v>0</v>
      </c>
    </row>
    <row r="72" spans="1:20" s="107" customFormat="1" ht="15" x14ac:dyDescent="0.25">
      <c r="A72" s="114">
        <f t="shared" ref="A72:A79" si="22">+ROW(A72)-7</f>
        <v>65</v>
      </c>
      <c r="B72" s="114" t="s">
        <v>20</v>
      </c>
      <c r="C72" s="121" t="s">
        <v>122</v>
      </c>
      <c r="D72" s="114" t="s">
        <v>86</v>
      </c>
      <c r="E72" s="117" t="s">
        <v>91</v>
      </c>
      <c r="F72" s="118">
        <v>261110085629995</v>
      </c>
      <c r="G72" s="118">
        <v>5184006</v>
      </c>
      <c r="H72" s="119" t="s">
        <v>872</v>
      </c>
      <c r="I72" s="125">
        <v>205247459</v>
      </c>
      <c r="J72" s="114" t="s">
        <v>123</v>
      </c>
      <c r="K72" s="114">
        <v>100</v>
      </c>
      <c r="L72" s="129">
        <v>9968</v>
      </c>
      <c r="M72" s="129">
        <f t="shared" si="21"/>
        <v>996800</v>
      </c>
      <c r="O72" s="104">
        <v>1</v>
      </c>
      <c r="P72" s="104">
        <f t="shared" si="17"/>
        <v>100</v>
      </c>
      <c r="Q72" s="104">
        <f t="shared" si="18"/>
        <v>996800</v>
      </c>
      <c r="R72" s="104">
        <v>0</v>
      </c>
      <c r="S72" s="104">
        <f t="shared" si="19"/>
        <v>0</v>
      </c>
      <c r="T72" s="104">
        <f t="shared" si="20"/>
        <v>0</v>
      </c>
    </row>
    <row r="73" spans="1:20" s="107" customFormat="1" ht="38.25" x14ac:dyDescent="0.25">
      <c r="A73" s="114">
        <f t="shared" si="22"/>
        <v>66</v>
      </c>
      <c r="B73" s="114" t="s">
        <v>20</v>
      </c>
      <c r="C73" s="121" t="s">
        <v>117</v>
      </c>
      <c r="D73" s="114" t="s">
        <v>86</v>
      </c>
      <c r="E73" s="117" t="s">
        <v>1041</v>
      </c>
      <c r="F73" s="118">
        <v>261191100319798</v>
      </c>
      <c r="G73" s="118" t="s">
        <v>1040</v>
      </c>
      <c r="H73" s="119" t="s">
        <v>90</v>
      </c>
      <c r="I73" s="125">
        <v>201440547</v>
      </c>
      <c r="J73" s="114" t="s">
        <v>89</v>
      </c>
      <c r="K73" s="114">
        <v>1</v>
      </c>
      <c r="L73" s="129">
        <v>14231010</v>
      </c>
      <c r="M73" s="129">
        <v>14231010</v>
      </c>
      <c r="O73" s="104">
        <v>0</v>
      </c>
      <c r="P73" s="104">
        <f t="shared" si="17"/>
        <v>0</v>
      </c>
      <c r="Q73" s="104">
        <f t="shared" si="18"/>
        <v>0</v>
      </c>
      <c r="R73" s="104">
        <v>1</v>
      </c>
      <c r="S73" s="104">
        <f t="shared" si="19"/>
        <v>1</v>
      </c>
      <c r="T73" s="104">
        <f t="shared" si="20"/>
        <v>14231010</v>
      </c>
    </row>
    <row r="74" spans="1:20" s="107" customFormat="1" ht="15" x14ac:dyDescent="0.25">
      <c r="A74" s="114">
        <f t="shared" si="22"/>
        <v>67</v>
      </c>
      <c r="B74" s="114" t="s">
        <v>20</v>
      </c>
      <c r="C74" s="121" t="s">
        <v>1042</v>
      </c>
      <c r="D74" s="114" t="s">
        <v>86</v>
      </c>
      <c r="E74" s="117" t="s">
        <v>91</v>
      </c>
      <c r="F74" s="118">
        <v>261110085702083</v>
      </c>
      <c r="G74" s="118">
        <v>5236053</v>
      </c>
      <c r="H74" s="119" t="s">
        <v>1027</v>
      </c>
      <c r="I74" s="125">
        <v>206719257</v>
      </c>
      <c r="J74" s="114" t="s">
        <v>89</v>
      </c>
      <c r="K74" s="114">
        <v>1</v>
      </c>
      <c r="L74" s="129">
        <v>105000</v>
      </c>
      <c r="M74" s="129">
        <f t="shared" si="21"/>
        <v>105000</v>
      </c>
      <c r="O74" s="104">
        <v>1</v>
      </c>
      <c r="P74" s="104">
        <f t="shared" si="17"/>
        <v>1</v>
      </c>
      <c r="Q74" s="104">
        <f t="shared" si="18"/>
        <v>105000</v>
      </c>
      <c r="R74" s="104">
        <v>0</v>
      </c>
      <c r="S74" s="104">
        <f t="shared" si="19"/>
        <v>0</v>
      </c>
      <c r="T74" s="104">
        <f t="shared" si="20"/>
        <v>0</v>
      </c>
    </row>
    <row r="75" spans="1:20" s="107" customFormat="1" ht="25.5" x14ac:dyDescent="0.25">
      <c r="A75" s="114">
        <f t="shared" si="22"/>
        <v>68</v>
      </c>
      <c r="B75" s="114" t="s">
        <v>20</v>
      </c>
      <c r="C75" s="121" t="s">
        <v>1043</v>
      </c>
      <c r="D75" s="114" t="s">
        <v>86</v>
      </c>
      <c r="E75" s="117" t="s">
        <v>115</v>
      </c>
      <c r="F75" s="118">
        <v>261190860617139</v>
      </c>
      <c r="G75" s="118">
        <v>95</v>
      </c>
      <c r="H75" s="119" t="s">
        <v>1028</v>
      </c>
      <c r="I75" s="125">
        <v>302768782</v>
      </c>
      <c r="J75" s="114" t="s">
        <v>93</v>
      </c>
      <c r="K75" s="114">
        <v>10</v>
      </c>
      <c r="L75" s="129">
        <v>235200</v>
      </c>
      <c r="M75" s="129">
        <f t="shared" si="21"/>
        <v>2352000</v>
      </c>
      <c r="O75" s="104">
        <v>1</v>
      </c>
      <c r="P75" s="104">
        <f t="shared" si="17"/>
        <v>10</v>
      </c>
      <c r="Q75" s="104">
        <f t="shared" si="18"/>
        <v>2352000</v>
      </c>
      <c r="R75" s="104">
        <v>0</v>
      </c>
      <c r="S75" s="104">
        <f t="shared" si="19"/>
        <v>0</v>
      </c>
      <c r="T75" s="104">
        <f t="shared" si="20"/>
        <v>0</v>
      </c>
    </row>
    <row r="76" spans="1:20" s="107" customFormat="1" ht="38.25" x14ac:dyDescent="0.25">
      <c r="A76" s="114">
        <f t="shared" si="22"/>
        <v>69</v>
      </c>
      <c r="B76" s="114" t="s">
        <v>20</v>
      </c>
      <c r="C76" s="121" t="s">
        <v>117</v>
      </c>
      <c r="D76" s="114" t="s">
        <v>86</v>
      </c>
      <c r="E76" s="117" t="s">
        <v>1041</v>
      </c>
      <c r="F76" s="118">
        <v>261191100253142</v>
      </c>
      <c r="G76" s="118" t="s">
        <v>1044</v>
      </c>
      <c r="H76" s="119" t="s">
        <v>871</v>
      </c>
      <c r="I76" s="125">
        <v>203366731</v>
      </c>
      <c r="J76" s="114" t="s">
        <v>89</v>
      </c>
      <c r="K76" s="114">
        <v>1</v>
      </c>
      <c r="L76" s="129">
        <v>11354000</v>
      </c>
      <c r="M76" s="129">
        <f t="shared" si="21"/>
        <v>11354000</v>
      </c>
      <c r="O76" s="104">
        <v>0</v>
      </c>
      <c r="P76" s="104">
        <f t="shared" si="17"/>
        <v>0</v>
      </c>
      <c r="Q76" s="104">
        <f t="shared" si="18"/>
        <v>0</v>
      </c>
      <c r="R76" s="104">
        <v>1</v>
      </c>
      <c r="S76" s="104">
        <f t="shared" si="19"/>
        <v>1</v>
      </c>
      <c r="T76" s="104">
        <f t="shared" si="20"/>
        <v>11354000</v>
      </c>
    </row>
    <row r="77" spans="1:20" s="107" customFormat="1" ht="38.25" x14ac:dyDescent="0.25">
      <c r="A77" s="114">
        <f t="shared" si="22"/>
        <v>70</v>
      </c>
      <c r="B77" s="114" t="s">
        <v>20</v>
      </c>
      <c r="C77" s="121" t="s">
        <v>95</v>
      </c>
      <c r="D77" s="114" t="s">
        <v>96</v>
      </c>
      <c r="E77" s="117" t="s">
        <v>961</v>
      </c>
      <c r="F77" s="118">
        <v>261191030539327</v>
      </c>
      <c r="G77" s="118" t="s">
        <v>1045</v>
      </c>
      <c r="H77" s="119" t="s">
        <v>110</v>
      </c>
      <c r="I77" s="125">
        <v>200543309</v>
      </c>
      <c r="J77" s="114" t="s">
        <v>93</v>
      </c>
      <c r="K77" s="114">
        <v>2</v>
      </c>
      <c r="L77" s="129">
        <v>7928080</v>
      </c>
      <c r="M77" s="129">
        <f t="shared" si="21"/>
        <v>15856160</v>
      </c>
      <c r="O77" s="104">
        <v>1</v>
      </c>
      <c r="P77" s="104">
        <f t="shared" si="17"/>
        <v>2</v>
      </c>
      <c r="Q77" s="104">
        <f t="shared" si="18"/>
        <v>15856160</v>
      </c>
      <c r="R77" s="104">
        <v>0</v>
      </c>
      <c r="S77" s="104">
        <f t="shared" si="19"/>
        <v>0</v>
      </c>
      <c r="T77" s="104">
        <f t="shared" si="20"/>
        <v>0</v>
      </c>
    </row>
    <row r="78" spans="1:20" s="107" customFormat="1" ht="38.25" x14ac:dyDescent="0.25">
      <c r="A78" s="114">
        <f t="shared" si="22"/>
        <v>71</v>
      </c>
      <c r="B78" s="114" t="s">
        <v>20</v>
      </c>
      <c r="C78" s="121" t="s">
        <v>934</v>
      </c>
      <c r="D78" s="114" t="s">
        <v>96</v>
      </c>
      <c r="E78" s="117" t="s">
        <v>961</v>
      </c>
      <c r="F78" s="118">
        <v>261191030539665</v>
      </c>
      <c r="G78" s="118">
        <v>17</v>
      </c>
      <c r="H78" s="119" t="s">
        <v>1004</v>
      </c>
      <c r="I78" s="128" t="s">
        <v>1011</v>
      </c>
      <c r="J78" s="114" t="s">
        <v>93</v>
      </c>
      <c r="K78" s="114">
        <v>1</v>
      </c>
      <c r="L78" s="129">
        <v>4900000</v>
      </c>
      <c r="M78" s="129">
        <f t="shared" si="21"/>
        <v>4900000</v>
      </c>
      <c r="O78" s="104">
        <v>1</v>
      </c>
      <c r="P78" s="104">
        <f t="shared" si="17"/>
        <v>1</v>
      </c>
      <c r="Q78" s="104">
        <f t="shared" si="18"/>
        <v>4900000</v>
      </c>
      <c r="R78" s="104">
        <v>0</v>
      </c>
      <c r="S78" s="104">
        <f t="shared" si="19"/>
        <v>0</v>
      </c>
      <c r="T78" s="104">
        <f t="shared" si="20"/>
        <v>0</v>
      </c>
    </row>
    <row r="79" spans="1:20" s="107" customFormat="1" ht="38.25" x14ac:dyDescent="0.25">
      <c r="A79" s="114">
        <f t="shared" si="22"/>
        <v>72</v>
      </c>
      <c r="B79" s="114" t="s">
        <v>20</v>
      </c>
      <c r="C79" s="121" t="s">
        <v>934</v>
      </c>
      <c r="D79" s="114" t="s">
        <v>96</v>
      </c>
      <c r="E79" s="117" t="s">
        <v>961</v>
      </c>
      <c r="F79" s="118">
        <v>261191030539686</v>
      </c>
      <c r="G79" s="118">
        <v>19</v>
      </c>
      <c r="H79" s="119" t="s">
        <v>1004</v>
      </c>
      <c r="I79" s="128" t="s">
        <v>1011</v>
      </c>
      <c r="J79" s="114" t="s">
        <v>93</v>
      </c>
      <c r="K79" s="114">
        <v>1</v>
      </c>
      <c r="L79" s="129">
        <v>3000000</v>
      </c>
      <c r="M79" s="129">
        <f t="shared" si="21"/>
        <v>3000000</v>
      </c>
      <c r="O79" s="104">
        <v>1</v>
      </c>
      <c r="P79" s="104">
        <f t="shared" si="17"/>
        <v>1</v>
      </c>
      <c r="Q79" s="104">
        <f>+IF(O79&gt;0,M79,0)</f>
        <v>3000000</v>
      </c>
      <c r="R79" s="104">
        <v>0</v>
      </c>
      <c r="S79" s="104">
        <f t="shared" si="19"/>
        <v>0</v>
      </c>
      <c r="T79" s="104">
        <f t="shared" si="20"/>
        <v>0</v>
      </c>
    </row>
    <row r="80" spans="1:20" s="107" customFormat="1" ht="15" x14ac:dyDescent="0.25">
      <c r="A80" s="114"/>
      <c r="B80" s="114"/>
      <c r="C80" s="121"/>
      <c r="D80" s="114"/>
      <c r="E80" s="117"/>
      <c r="F80" s="118"/>
      <c r="G80" s="118"/>
      <c r="H80" s="119"/>
      <c r="I80" s="125"/>
      <c r="J80" s="114"/>
      <c r="K80" s="114"/>
      <c r="L80" s="129"/>
      <c r="M80" s="129"/>
      <c r="O80" s="104"/>
      <c r="P80" s="104"/>
      <c r="Q80" s="104"/>
      <c r="R80" s="104"/>
      <c r="S80" s="104"/>
      <c r="T80" s="104"/>
    </row>
    <row r="81" spans="1:21" s="107" customFormat="1" ht="15" x14ac:dyDescent="0.25">
      <c r="A81" s="114"/>
      <c r="B81" s="114"/>
      <c r="C81" s="121"/>
      <c r="D81" s="114"/>
      <c r="E81" s="117"/>
      <c r="F81" s="118"/>
      <c r="G81" s="118"/>
      <c r="H81" s="119"/>
      <c r="I81" s="125"/>
      <c r="J81" s="114"/>
      <c r="K81" s="114"/>
      <c r="L81" s="129"/>
      <c r="M81" s="129"/>
      <c r="O81" s="104"/>
      <c r="P81" s="104"/>
      <c r="Q81" s="104"/>
      <c r="R81" s="104"/>
      <c r="S81" s="104"/>
      <c r="T81" s="104"/>
    </row>
    <row r="82" spans="1:21" s="107" customFormat="1" ht="15" x14ac:dyDescent="0.25">
      <c r="A82" s="114"/>
      <c r="B82" s="114"/>
      <c r="C82" s="121"/>
      <c r="D82" s="114"/>
      <c r="E82" s="117"/>
      <c r="F82" s="118"/>
      <c r="G82" s="118"/>
      <c r="H82" s="119"/>
      <c r="I82" s="125"/>
      <c r="J82" s="114"/>
      <c r="K82" s="114"/>
      <c r="L82" s="129"/>
      <c r="M82" s="129"/>
      <c r="O82" s="104"/>
      <c r="P82" s="104"/>
      <c r="Q82" s="104"/>
      <c r="R82" s="104"/>
      <c r="S82" s="104"/>
      <c r="T82" s="104"/>
    </row>
    <row r="83" spans="1:21" s="107" customFormat="1" ht="15" x14ac:dyDescent="0.25">
      <c r="A83" s="114"/>
      <c r="B83" s="114"/>
      <c r="C83" s="121"/>
      <c r="D83" s="114"/>
      <c r="E83" s="117"/>
      <c r="F83" s="118"/>
      <c r="G83" s="118"/>
      <c r="H83" s="119"/>
      <c r="I83" s="125"/>
      <c r="J83" s="114"/>
      <c r="K83" s="114"/>
      <c r="L83" s="129"/>
      <c r="M83" s="129"/>
      <c r="O83" s="104"/>
      <c r="P83" s="104"/>
      <c r="Q83" s="104"/>
      <c r="R83" s="104"/>
      <c r="S83" s="104"/>
      <c r="T83" s="104"/>
    </row>
    <row r="84" spans="1:21" s="107" customFormat="1" ht="15" x14ac:dyDescent="0.25">
      <c r="A84" s="114"/>
      <c r="B84" s="114"/>
      <c r="C84" s="121"/>
      <c r="D84" s="114"/>
      <c r="E84" s="117"/>
      <c r="F84" s="118"/>
      <c r="G84" s="118"/>
      <c r="H84" s="119"/>
      <c r="I84" s="125"/>
      <c r="J84" s="114"/>
      <c r="K84" s="114"/>
      <c r="L84" s="129"/>
      <c r="M84" s="129"/>
      <c r="O84" s="104"/>
      <c r="P84" s="104"/>
      <c r="Q84" s="104"/>
      <c r="R84" s="104"/>
      <c r="S84" s="104"/>
      <c r="T84" s="104"/>
    </row>
    <row r="85" spans="1:21" s="107" customFormat="1" ht="15" x14ac:dyDescent="0.25">
      <c r="A85" s="114"/>
      <c r="B85" s="114"/>
      <c r="C85" s="121"/>
      <c r="D85" s="114"/>
      <c r="E85" s="117"/>
      <c r="F85" s="118"/>
      <c r="G85" s="118"/>
      <c r="H85" s="119"/>
      <c r="I85" s="125"/>
      <c r="J85" s="114"/>
      <c r="K85" s="114"/>
      <c r="L85" s="129"/>
      <c r="M85" s="129"/>
      <c r="O85" s="104"/>
      <c r="P85" s="104"/>
      <c r="Q85" s="104"/>
      <c r="R85" s="104"/>
      <c r="S85" s="104"/>
      <c r="T85" s="104"/>
    </row>
    <row r="86" spans="1:21" s="107" customFormat="1" ht="15" x14ac:dyDescent="0.25">
      <c r="A86" s="114"/>
      <c r="B86" s="114"/>
      <c r="C86" s="121"/>
      <c r="D86" s="114"/>
      <c r="E86" s="117"/>
      <c r="F86" s="118"/>
      <c r="G86" s="118"/>
      <c r="H86" s="119"/>
      <c r="I86" s="125"/>
      <c r="J86" s="114"/>
      <c r="K86" s="114"/>
      <c r="L86" s="129"/>
      <c r="M86" s="129"/>
      <c r="N86" s="104">
        <v>1</v>
      </c>
      <c r="O86" s="104"/>
      <c r="P86" s="104"/>
      <c r="Q86" s="104">
        <v>0</v>
      </c>
      <c r="R86" s="104">
        <v>0</v>
      </c>
      <c r="S86" s="104">
        <v>0</v>
      </c>
    </row>
    <row r="87" spans="1:21" x14ac:dyDescent="0.25">
      <c r="B87" s="198" t="s">
        <v>70</v>
      </c>
      <c r="C87" s="198"/>
      <c r="D87" s="198"/>
      <c r="E87" s="198"/>
      <c r="F87" s="198"/>
      <c r="G87" s="198"/>
      <c r="H87" s="198"/>
      <c r="I87" s="198"/>
      <c r="J87" s="198"/>
      <c r="K87" s="198"/>
      <c r="L87" s="198"/>
      <c r="M87" s="198"/>
      <c r="Q87" s="104">
        <f>SUM(Q8:Q58)</f>
        <v>501180555</v>
      </c>
      <c r="R87" s="104"/>
      <c r="S87" s="104"/>
      <c r="T87" s="104">
        <f>SUM(T8:T58)</f>
        <v>4421806399.6041603</v>
      </c>
      <c r="U87" s="102">
        <f>+Q87+T87</f>
        <v>4922986954.6041603</v>
      </c>
    </row>
    <row r="89" spans="1:21" x14ac:dyDescent="0.25">
      <c r="M89" s="126">
        <f>SUM(M8:M79)</f>
        <v>5007535484.6041603</v>
      </c>
    </row>
    <row r="97" spans="13:13" x14ac:dyDescent="0.25">
      <c r="M97" s="126">
        <v>14231010</v>
      </c>
    </row>
    <row r="98" spans="13:13" x14ac:dyDescent="0.25">
      <c r="M98" s="126">
        <f>+M97/12</f>
        <v>1185917.5</v>
      </c>
    </row>
  </sheetData>
  <autoFilter ref="A5:T87" xr:uid="{00000000-0009-0000-0000-000004000000}">
    <filterColumn colId="3">
      <filters>
        <filter val="Бюджет"/>
      </filters>
    </filterColumn>
    <filterColumn colId="8" showButton="0"/>
  </autoFilter>
  <mergeCells count="15">
    <mergeCell ref="J1:M1"/>
    <mergeCell ref="E5:E6"/>
    <mergeCell ref="M5:M6"/>
    <mergeCell ref="J5:J6"/>
    <mergeCell ref="K5:K6"/>
    <mergeCell ref="L2:M2"/>
    <mergeCell ref="A3:M3"/>
    <mergeCell ref="L5:L6"/>
    <mergeCell ref="H5:I5"/>
    <mergeCell ref="F5:G6"/>
    <mergeCell ref="B87:M87"/>
    <mergeCell ref="A5:A6"/>
    <mergeCell ref="B5:B6"/>
    <mergeCell ref="C5:C6"/>
    <mergeCell ref="D5:D6"/>
  </mergeCells>
  <printOptions horizontalCentered="1"/>
  <pageMargins left="0.19685039370078741" right="0.19685039370078741" top="0.19685039370078741" bottom="0.19685039370078741" header="0" footer="0"/>
  <pageSetup paperSize="9" scale="5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2"/>
  <sheetViews>
    <sheetView view="pageBreakPreview" zoomScale="85" zoomScaleNormal="70" zoomScaleSheetLayoutView="85" workbookViewId="0">
      <selection activeCell="A3" sqref="A3:H3"/>
    </sheetView>
  </sheetViews>
  <sheetFormatPr defaultColWidth="9.140625" defaultRowHeight="18.75" x14ac:dyDescent="0.25"/>
  <cols>
    <col min="1" max="1" width="8.140625" style="21" customWidth="1"/>
    <col min="2" max="2" width="14.28515625" style="23" customWidth="1"/>
    <col min="3" max="3" width="50.28515625" style="21" customWidth="1"/>
    <col min="4" max="4" width="24.85546875" style="23" customWidth="1"/>
    <col min="5" max="5" width="22.140625" style="23" customWidth="1"/>
    <col min="6" max="7" width="18.5703125" style="23" customWidth="1"/>
    <col min="8" max="8" width="21.7109375" style="23" customWidth="1"/>
    <col min="9" max="9" width="16.7109375" style="21" customWidth="1"/>
    <col min="10" max="12" width="15.7109375" style="21" customWidth="1"/>
    <col min="13" max="16" width="18.7109375" style="21" customWidth="1"/>
    <col min="17" max="22" width="15.7109375" style="21" customWidth="1"/>
    <col min="23" max="16384" width="9.140625" style="21"/>
  </cols>
  <sheetData>
    <row r="1" spans="1:13" ht="93.75" customHeight="1" x14ac:dyDescent="0.25">
      <c r="F1" s="175" t="s">
        <v>77</v>
      </c>
      <c r="G1" s="175"/>
      <c r="H1" s="175"/>
    </row>
    <row r="2" spans="1:13" x14ac:dyDescent="0.25">
      <c r="H2" s="52"/>
    </row>
    <row r="3" spans="1:13" ht="81.75" customHeight="1" x14ac:dyDescent="0.25">
      <c r="A3" s="183" t="s">
        <v>1051</v>
      </c>
      <c r="B3" s="183"/>
      <c r="C3" s="183"/>
      <c r="D3" s="183"/>
      <c r="E3" s="183"/>
      <c r="F3" s="183"/>
      <c r="G3" s="183"/>
      <c r="H3" s="183"/>
      <c r="I3" s="22"/>
      <c r="J3" s="22"/>
      <c r="K3" s="22"/>
      <c r="L3" s="22"/>
    </row>
    <row r="4" spans="1:13" x14ac:dyDescent="0.25">
      <c r="H4" s="24"/>
    </row>
    <row r="5" spans="1:13" ht="45" customHeight="1" x14ac:dyDescent="0.25">
      <c r="A5" s="208" t="s">
        <v>13</v>
      </c>
      <c r="B5" s="208" t="s">
        <v>14</v>
      </c>
      <c r="C5" s="208" t="s">
        <v>52</v>
      </c>
      <c r="D5" s="208" t="s">
        <v>43</v>
      </c>
      <c r="E5" s="208" t="s">
        <v>11</v>
      </c>
      <c r="F5" s="182" t="s">
        <v>53</v>
      </c>
      <c r="G5" s="182"/>
      <c r="H5" s="208" t="s">
        <v>65</v>
      </c>
      <c r="M5" s="25"/>
    </row>
    <row r="6" spans="1:13" ht="126.75" customHeight="1" x14ac:dyDescent="0.25">
      <c r="A6" s="209"/>
      <c r="B6" s="209"/>
      <c r="C6" s="209"/>
      <c r="D6" s="209"/>
      <c r="E6" s="209"/>
      <c r="F6" s="63" t="s">
        <v>59</v>
      </c>
      <c r="G6" s="63" t="s">
        <v>62</v>
      </c>
      <c r="H6" s="209"/>
    </row>
    <row r="7" spans="1:13" ht="37.5" customHeight="1" x14ac:dyDescent="0.25">
      <c r="A7" s="26">
        <v>1</v>
      </c>
      <c r="B7" s="26">
        <v>0</v>
      </c>
      <c r="C7" s="10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</row>
    <row r="8" spans="1:13" ht="37.5" customHeight="1" x14ac:dyDescent="0.25">
      <c r="A8" s="26">
        <f t="shared" ref="A8:A10" si="0">+A7+1</f>
        <v>2</v>
      </c>
      <c r="B8" s="26">
        <v>0</v>
      </c>
      <c r="C8" s="10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</row>
    <row r="9" spans="1:13" ht="37.5" customHeight="1" x14ac:dyDescent="0.25">
      <c r="A9" s="26">
        <f t="shared" si="0"/>
        <v>3</v>
      </c>
      <c r="B9" s="26">
        <v>0</v>
      </c>
      <c r="C9" s="10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</row>
    <row r="10" spans="1:13" ht="37.5" customHeight="1" x14ac:dyDescent="0.25">
      <c r="A10" s="26">
        <f t="shared" si="0"/>
        <v>4</v>
      </c>
      <c r="B10" s="26">
        <v>0</v>
      </c>
      <c r="C10" s="10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</row>
    <row r="12" spans="1:13" ht="48.75" customHeight="1" x14ac:dyDescent="0.25">
      <c r="B12" s="176" t="s">
        <v>70</v>
      </c>
      <c r="C12" s="176"/>
      <c r="D12" s="176"/>
      <c r="E12" s="176"/>
      <c r="F12" s="176"/>
      <c r="G12" s="176"/>
      <c r="H12" s="176"/>
    </row>
  </sheetData>
  <autoFilter ref="A5:M10" xr:uid="{00000000-0009-0000-0000-000005000000}">
    <filterColumn colId="6" showButton="0"/>
  </autoFilter>
  <mergeCells count="10">
    <mergeCell ref="F1:H1"/>
    <mergeCell ref="H5:H6"/>
    <mergeCell ref="B12:H12"/>
    <mergeCell ref="E5:E6"/>
    <mergeCell ref="F5:G5"/>
    <mergeCell ref="A3:H3"/>
    <mergeCell ref="A5:A6"/>
    <mergeCell ref="B5:B6"/>
    <mergeCell ref="C5:C6"/>
    <mergeCell ref="D5:D6"/>
  </mergeCells>
  <printOptions horizontalCentered="1"/>
  <pageMargins left="0.19685039370078741" right="0.19685039370078741" top="0.19685039370078741" bottom="0.19685039370078741" header="0" footer="0"/>
  <pageSetup paperSize="9" scale="8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24"/>
  <sheetViews>
    <sheetView workbookViewId="0">
      <selection activeCell="A2" sqref="A2:K2"/>
    </sheetView>
  </sheetViews>
  <sheetFormatPr defaultColWidth="9.140625" defaultRowHeight="15" x14ac:dyDescent="0.25"/>
  <cols>
    <col min="1" max="1" width="9.140625" style="30"/>
    <col min="2" max="2" width="35" style="31" customWidth="1"/>
    <col min="3" max="3" width="12.85546875" style="31" customWidth="1"/>
    <col min="4" max="5" width="12.85546875" style="32" customWidth="1"/>
    <col min="6" max="6" width="17.28515625" style="33" customWidth="1"/>
    <col min="7" max="7" width="17.140625" style="33" customWidth="1"/>
    <col min="8" max="10" width="15" style="33" customWidth="1"/>
    <col min="11" max="11" width="16.140625" style="33" customWidth="1"/>
    <col min="12" max="16384" width="9.140625" style="33"/>
  </cols>
  <sheetData>
    <row r="1" spans="1:11" ht="73.5" customHeight="1" x14ac:dyDescent="0.25">
      <c r="H1" s="167" t="s">
        <v>78</v>
      </c>
      <c r="I1" s="168"/>
      <c r="J1" s="168"/>
      <c r="K1" s="168"/>
    </row>
    <row r="2" spans="1:11" ht="70.150000000000006" customHeight="1" x14ac:dyDescent="0.25">
      <c r="A2" s="210" t="s">
        <v>1052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</row>
    <row r="3" spans="1:11" ht="15.75" x14ac:dyDescent="0.25">
      <c r="A3" s="215" t="s">
        <v>92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</row>
    <row r="4" spans="1:11" x14ac:dyDescent="0.25">
      <c r="K4" s="29"/>
    </row>
    <row r="5" spans="1:11" s="36" customFormat="1" ht="33" customHeight="1" x14ac:dyDescent="0.25">
      <c r="A5" s="211" t="s">
        <v>13</v>
      </c>
      <c r="B5" s="211" t="s">
        <v>27</v>
      </c>
      <c r="C5" s="211" t="s">
        <v>25</v>
      </c>
      <c r="D5" s="211" t="s">
        <v>22</v>
      </c>
      <c r="E5" s="211" t="s">
        <v>23</v>
      </c>
      <c r="F5" s="213" t="s">
        <v>26</v>
      </c>
      <c r="G5" s="214"/>
      <c r="H5" s="211" t="s">
        <v>71</v>
      </c>
      <c r="I5" s="211" t="s">
        <v>68</v>
      </c>
      <c r="J5" s="211" t="s">
        <v>72</v>
      </c>
      <c r="K5" s="211" t="s">
        <v>28</v>
      </c>
    </row>
    <row r="6" spans="1:11" s="36" customFormat="1" ht="105.75" customHeight="1" x14ac:dyDescent="0.25">
      <c r="A6" s="212"/>
      <c r="B6" s="212"/>
      <c r="C6" s="212"/>
      <c r="D6" s="212"/>
      <c r="E6" s="212"/>
      <c r="F6" s="34" t="s">
        <v>67</v>
      </c>
      <c r="G6" s="34" t="s">
        <v>66</v>
      </c>
      <c r="H6" s="212"/>
      <c r="I6" s="212"/>
      <c r="J6" s="212"/>
      <c r="K6" s="212"/>
    </row>
    <row r="7" spans="1:11" ht="19.5" customHeight="1" x14ac:dyDescent="0.25">
      <c r="A7" s="43" t="s">
        <v>35</v>
      </c>
      <c r="B7" s="42" t="s">
        <v>29</v>
      </c>
      <c r="C7" s="37"/>
      <c r="D7" s="38"/>
      <c r="E7" s="38"/>
      <c r="F7" s="40"/>
      <c r="G7" s="40"/>
      <c r="H7" s="40"/>
      <c r="I7" s="40"/>
      <c r="J7" s="40"/>
      <c r="K7" s="40"/>
    </row>
    <row r="8" spans="1:11" ht="19.5" customHeight="1" x14ac:dyDescent="0.25">
      <c r="A8" s="43"/>
      <c r="B8" s="42"/>
      <c r="C8" s="37"/>
      <c r="D8" s="38"/>
      <c r="E8" s="38"/>
      <c r="F8" s="40"/>
      <c r="G8" s="40"/>
      <c r="H8" s="40"/>
      <c r="I8" s="40"/>
      <c r="J8" s="40"/>
      <c r="K8" s="40"/>
    </row>
    <row r="9" spans="1:11" ht="19.5" customHeight="1" x14ac:dyDescent="0.25">
      <c r="A9" s="43"/>
      <c r="B9" s="42"/>
      <c r="C9" s="37"/>
      <c r="D9" s="38"/>
      <c r="E9" s="38"/>
      <c r="F9" s="40"/>
      <c r="G9" s="40"/>
      <c r="H9" s="40"/>
      <c r="I9" s="40"/>
      <c r="J9" s="40"/>
      <c r="K9" s="40"/>
    </row>
    <row r="10" spans="1:11" ht="19.5" customHeight="1" x14ac:dyDescent="0.25">
      <c r="A10" s="43" t="s">
        <v>36</v>
      </c>
      <c r="B10" s="42" t="s">
        <v>30</v>
      </c>
      <c r="C10" s="37"/>
      <c r="D10" s="38"/>
      <c r="E10" s="38"/>
      <c r="F10" s="40"/>
      <c r="G10" s="40"/>
      <c r="H10" s="40"/>
      <c r="I10" s="40"/>
      <c r="J10" s="40"/>
      <c r="K10" s="40"/>
    </row>
    <row r="11" spans="1:11" ht="19.5" customHeight="1" x14ac:dyDescent="0.25">
      <c r="A11" s="43"/>
      <c r="B11" s="42"/>
      <c r="C11" s="37"/>
      <c r="D11" s="38"/>
      <c r="E11" s="38"/>
      <c r="F11" s="40"/>
      <c r="G11" s="40"/>
      <c r="H11" s="40"/>
      <c r="I11" s="40"/>
      <c r="J11" s="40"/>
      <c r="K11" s="40"/>
    </row>
    <row r="12" spans="1:11" ht="19.5" customHeight="1" x14ac:dyDescent="0.25">
      <c r="A12" s="43"/>
      <c r="B12" s="42"/>
      <c r="C12" s="37"/>
      <c r="D12" s="38"/>
      <c r="E12" s="38"/>
      <c r="F12" s="40"/>
      <c r="G12" s="40"/>
      <c r="H12" s="40"/>
      <c r="I12" s="40"/>
      <c r="J12" s="40"/>
      <c r="K12" s="40"/>
    </row>
    <row r="13" spans="1:11" ht="19.5" customHeight="1" x14ac:dyDescent="0.25">
      <c r="A13" s="43" t="s">
        <v>37</v>
      </c>
      <c r="B13" s="42" t="s">
        <v>31</v>
      </c>
      <c r="C13" s="37"/>
      <c r="D13" s="38"/>
      <c r="E13" s="38"/>
      <c r="F13" s="40"/>
      <c r="G13" s="40"/>
      <c r="H13" s="40"/>
      <c r="I13" s="40"/>
      <c r="J13" s="40"/>
      <c r="K13" s="40"/>
    </row>
    <row r="14" spans="1:11" ht="19.5" customHeight="1" x14ac:dyDescent="0.25">
      <c r="A14" s="43"/>
      <c r="B14" s="42"/>
      <c r="C14" s="37"/>
      <c r="D14" s="38"/>
      <c r="E14" s="38"/>
      <c r="F14" s="40"/>
      <c r="G14" s="40"/>
      <c r="H14" s="40"/>
      <c r="I14" s="40"/>
      <c r="J14" s="40"/>
      <c r="K14" s="40"/>
    </row>
    <row r="15" spans="1:11" ht="19.5" customHeight="1" x14ac:dyDescent="0.25">
      <c r="A15" s="43"/>
      <c r="B15" s="42"/>
      <c r="C15" s="37"/>
      <c r="D15" s="38"/>
      <c r="E15" s="38"/>
      <c r="F15" s="40"/>
      <c r="G15" s="40"/>
      <c r="H15" s="40"/>
      <c r="I15" s="40"/>
      <c r="J15" s="40"/>
      <c r="K15" s="40"/>
    </row>
    <row r="16" spans="1:11" ht="30" customHeight="1" x14ac:dyDescent="0.25">
      <c r="A16" s="43" t="s">
        <v>38</v>
      </c>
      <c r="B16" s="42" t="s">
        <v>32</v>
      </c>
      <c r="C16" s="37"/>
      <c r="D16" s="38"/>
      <c r="E16" s="38"/>
      <c r="F16" s="40"/>
      <c r="G16" s="40"/>
      <c r="H16" s="40"/>
      <c r="I16" s="40"/>
      <c r="J16" s="40"/>
      <c r="K16" s="40"/>
    </row>
    <row r="17" spans="1:11" ht="19.5" customHeight="1" x14ac:dyDescent="0.25">
      <c r="A17" s="43"/>
      <c r="B17" s="42"/>
      <c r="C17" s="37"/>
      <c r="D17" s="38"/>
      <c r="E17" s="38"/>
      <c r="F17" s="40"/>
      <c r="G17" s="40"/>
      <c r="H17" s="40"/>
      <c r="I17" s="40"/>
      <c r="J17" s="40"/>
      <c r="K17" s="40"/>
    </row>
    <row r="18" spans="1:11" ht="19.5" customHeight="1" x14ac:dyDescent="0.25">
      <c r="A18" s="43"/>
      <c r="B18" s="42"/>
      <c r="C18" s="37"/>
      <c r="D18" s="38"/>
      <c r="E18" s="38"/>
      <c r="F18" s="40"/>
      <c r="G18" s="40"/>
      <c r="H18" s="40"/>
      <c r="I18" s="40"/>
      <c r="J18" s="40"/>
      <c r="K18" s="40"/>
    </row>
    <row r="19" spans="1:11" ht="19.5" customHeight="1" x14ac:dyDescent="0.25">
      <c r="A19" s="43" t="s">
        <v>39</v>
      </c>
      <c r="B19" s="42" t="s">
        <v>33</v>
      </c>
      <c r="C19" s="37"/>
      <c r="D19" s="38"/>
      <c r="E19" s="38"/>
      <c r="F19" s="40"/>
      <c r="G19" s="40"/>
      <c r="H19" s="40"/>
      <c r="I19" s="40"/>
      <c r="J19" s="40"/>
      <c r="K19" s="40"/>
    </row>
    <row r="20" spans="1:11" ht="19.5" customHeight="1" x14ac:dyDescent="0.25">
      <c r="A20" s="43"/>
      <c r="B20" s="42"/>
      <c r="C20" s="37"/>
      <c r="D20" s="38"/>
      <c r="E20" s="38"/>
      <c r="F20" s="40"/>
      <c r="G20" s="40"/>
      <c r="H20" s="40"/>
      <c r="I20" s="40"/>
      <c r="J20" s="40"/>
      <c r="K20" s="40"/>
    </row>
    <row r="21" spans="1:11" ht="19.5" customHeight="1" x14ac:dyDescent="0.25">
      <c r="A21" s="43"/>
      <c r="B21" s="42"/>
      <c r="C21" s="37"/>
      <c r="D21" s="38"/>
      <c r="E21" s="38"/>
      <c r="F21" s="40"/>
      <c r="G21" s="40"/>
      <c r="H21" s="40"/>
      <c r="I21" s="40"/>
      <c r="J21" s="40"/>
      <c r="K21" s="40"/>
    </row>
    <row r="22" spans="1:11" ht="19.5" customHeight="1" x14ac:dyDescent="0.25">
      <c r="A22" s="43" t="s">
        <v>40</v>
      </c>
      <c r="B22" s="42" t="s">
        <v>34</v>
      </c>
      <c r="C22" s="37"/>
      <c r="D22" s="38"/>
      <c r="E22" s="38"/>
      <c r="F22" s="40"/>
      <c r="G22" s="40"/>
      <c r="H22" s="40"/>
      <c r="I22" s="40"/>
      <c r="J22" s="40"/>
      <c r="K22" s="40"/>
    </row>
    <row r="23" spans="1:11" ht="19.5" customHeight="1" x14ac:dyDescent="0.25">
      <c r="A23" s="35"/>
      <c r="B23" s="42"/>
      <c r="C23" s="37"/>
      <c r="D23" s="38"/>
      <c r="E23" s="38"/>
      <c r="F23" s="40"/>
      <c r="G23" s="40"/>
      <c r="H23" s="40"/>
      <c r="I23" s="40"/>
      <c r="J23" s="40"/>
      <c r="K23" s="40"/>
    </row>
    <row r="24" spans="1:11" ht="19.5" customHeight="1" x14ac:dyDescent="0.25">
      <c r="A24" s="35"/>
      <c r="B24" s="37"/>
      <c r="C24" s="37"/>
      <c r="D24" s="39"/>
      <c r="E24" s="39"/>
      <c r="F24" s="40"/>
      <c r="G24" s="40"/>
      <c r="H24" s="40"/>
      <c r="I24" s="40"/>
      <c r="J24" s="40"/>
      <c r="K24" s="40"/>
    </row>
  </sheetData>
  <mergeCells count="13">
    <mergeCell ref="H1:K1"/>
    <mergeCell ref="A2:K2"/>
    <mergeCell ref="H5:H6"/>
    <mergeCell ref="I5:I6"/>
    <mergeCell ref="K5:K6"/>
    <mergeCell ref="A5:A6"/>
    <mergeCell ref="B5:B6"/>
    <mergeCell ref="C5:C6"/>
    <mergeCell ref="D5:D6"/>
    <mergeCell ref="E5:E6"/>
    <mergeCell ref="F5:G5"/>
    <mergeCell ref="J5:J6"/>
    <mergeCell ref="A3:K3"/>
  </mergeCells>
  <pageMargins left="0.32" right="0.17" top="0.45" bottom="0.28000000000000003" header="0.31496062992125984" footer="0.31496062992125984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D411"/>
  <sheetViews>
    <sheetView workbookViewId="0">
      <selection sqref="A1:XFD1048576"/>
    </sheetView>
  </sheetViews>
  <sheetFormatPr defaultColWidth="9" defaultRowHeight="15.75" x14ac:dyDescent="0.25"/>
  <cols>
    <col min="1" max="1" width="85.7109375" style="140" customWidth="1"/>
    <col min="2" max="2" width="11" style="141" customWidth="1"/>
    <col min="3" max="3" width="24.7109375" style="142" customWidth="1"/>
    <col min="4" max="4" width="25.140625" style="142" customWidth="1"/>
  </cols>
  <sheetData>
    <row r="1" spans="1:4" ht="54.75" customHeight="1" x14ac:dyDescent="0.25">
      <c r="C1" s="217" t="s">
        <v>139</v>
      </c>
      <c r="D1" s="217"/>
    </row>
    <row r="2" spans="1:4" x14ac:dyDescent="0.25">
      <c r="C2" s="218" t="s">
        <v>140</v>
      </c>
      <c r="D2" s="218"/>
    </row>
    <row r="3" spans="1:4" x14ac:dyDescent="0.25">
      <c r="D3" s="143" t="s">
        <v>141</v>
      </c>
    </row>
    <row r="5" spans="1:4" x14ac:dyDescent="0.25">
      <c r="A5" s="219" t="s">
        <v>142</v>
      </c>
      <c r="B5" s="219"/>
      <c r="C5" s="219"/>
      <c r="D5" s="219"/>
    </row>
    <row r="6" spans="1:4" x14ac:dyDescent="0.25">
      <c r="A6" s="219" t="s">
        <v>1053</v>
      </c>
      <c r="B6" s="219"/>
      <c r="C6" s="219"/>
      <c r="D6" s="219"/>
    </row>
    <row r="7" spans="1:4" x14ac:dyDescent="0.25">
      <c r="A7" s="144"/>
      <c r="B7" s="155"/>
      <c r="C7" s="155"/>
      <c r="D7" s="155"/>
    </row>
    <row r="8" spans="1:4" x14ac:dyDescent="0.25">
      <c r="A8" s="145" t="s">
        <v>143</v>
      </c>
      <c r="B8" s="219" t="s">
        <v>1054</v>
      </c>
      <c r="C8" s="219"/>
      <c r="D8" s="219"/>
    </row>
    <row r="9" spans="1:4" x14ac:dyDescent="0.25">
      <c r="A9" s="145" t="s">
        <v>144</v>
      </c>
      <c r="B9" s="219" t="s">
        <v>1055</v>
      </c>
      <c r="C9" s="219"/>
      <c r="D9" s="219"/>
    </row>
    <row r="10" spans="1:4" x14ac:dyDescent="0.25">
      <c r="A10" s="145" t="s">
        <v>145</v>
      </c>
      <c r="B10" s="216" t="s">
        <v>888</v>
      </c>
      <c r="C10" s="216"/>
      <c r="D10" s="216"/>
    </row>
    <row r="11" spans="1:4" x14ac:dyDescent="0.25">
      <c r="A11" s="145" t="s">
        <v>146</v>
      </c>
      <c r="B11" s="216" t="s">
        <v>147</v>
      </c>
      <c r="C11" s="216"/>
      <c r="D11" s="216"/>
    </row>
    <row r="12" spans="1:4" x14ac:dyDescent="0.25">
      <c r="A12" s="145" t="s">
        <v>148</v>
      </c>
      <c r="B12" s="216" t="s">
        <v>147</v>
      </c>
      <c r="C12" s="216"/>
      <c r="D12" s="216"/>
    </row>
    <row r="13" spans="1:4" x14ac:dyDescent="0.25">
      <c r="A13" s="145" t="s">
        <v>889</v>
      </c>
      <c r="B13" s="216"/>
      <c r="C13" s="216"/>
      <c r="D13" s="216"/>
    </row>
    <row r="14" spans="1:4" x14ac:dyDescent="0.25">
      <c r="A14" s="145"/>
      <c r="B14" s="154"/>
      <c r="C14" s="154"/>
      <c r="D14" s="154"/>
    </row>
    <row r="15" spans="1:4" ht="31.5" x14ac:dyDescent="0.25">
      <c r="A15" s="146" t="s">
        <v>149</v>
      </c>
      <c r="B15" s="146" t="s">
        <v>150</v>
      </c>
      <c r="C15" s="146" t="s">
        <v>151</v>
      </c>
      <c r="D15" s="146" t="s">
        <v>152</v>
      </c>
    </row>
    <row r="16" spans="1:4" ht="15.6" customHeight="1" x14ac:dyDescent="0.25">
      <c r="A16" s="146" t="s">
        <v>149</v>
      </c>
      <c r="B16" s="147" t="s">
        <v>153</v>
      </c>
      <c r="C16" s="148"/>
      <c r="D16" s="148"/>
    </row>
    <row r="17" spans="1:4" ht="15.6" customHeight="1" x14ac:dyDescent="0.25">
      <c r="A17" s="146" t="s">
        <v>154</v>
      </c>
      <c r="B17" s="147" t="s">
        <v>153</v>
      </c>
      <c r="C17" s="148"/>
      <c r="D17" s="148"/>
    </row>
    <row r="18" spans="1:4" ht="15.6" customHeight="1" x14ac:dyDescent="0.25">
      <c r="A18" s="146" t="s">
        <v>155</v>
      </c>
      <c r="B18" s="147" t="s">
        <v>153</v>
      </c>
      <c r="C18" s="148"/>
      <c r="D18" s="148"/>
    </row>
    <row r="19" spans="1:4" ht="15.6" customHeight="1" x14ac:dyDescent="0.25">
      <c r="A19" s="149" t="s">
        <v>156</v>
      </c>
      <c r="B19" s="150" t="s">
        <v>157</v>
      </c>
      <c r="C19" s="151">
        <v>32244599.199999999</v>
      </c>
      <c r="D19" s="151">
        <v>32244599.199999999</v>
      </c>
    </row>
    <row r="20" spans="1:4" ht="15.6" customHeight="1" x14ac:dyDescent="0.25">
      <c r="A20" s="149" t="s">
        <v>158</v>
      </c>
      <c r="B20" s="150" t="s">
        <v>159</v>
      </c>
      <c r="C20" s="151">
        <v>32244599.199999999</v>
      </c>
      <c r="D20" s="151">
        <v>32244599.199999999</v>
      </c>
    </row>
    <row r="21" spans="1:4" ht="31.15" customHeight="1" x14ac:dyDescent="0.25">
      <c r="A21" s="149" t="s">
        <v>160</v>
      </c>
      <c r="B21" s="150" t="s">
        <v>161</v>
      </c>
      <c r="C21" s="151">
        <v>0</v>
      </c>
      <c r="D21" s="151">
        <v>0</v>
      </c>
    </row>
    <row r="22" spans="1:4" ht="31.15" customHeight="1" x14ac:dyDescent="0.25">
      <c r="A22" s="149" t="s">
        <v>162</v>
      </c>
      <c r="B22" s="150" t="s">
        <v>163</v>
      </c>
      <c r="C22" s="151">
        <v>0</v>
      </c>
      <c r="D22" s="151">
        <v>0</v>
      </c>
    </row>
    <row r="23" spans="1:4" ht="46.9" customHeight="1" x14ac:dyDescent="0.25">
      <c r="A23" s="149" t="s">
        <v>164</v>
      </c>
      <c r="B23" s="150" t="s">
        <v>165</v>
      </c>
      <c r="C23" s="151">
        <v>0</v>
      </c>
      <c r="D23" s="151">
        <v>0</v>
      </c>
    </row>
    <row r="24" spans="1:4" ht="31.15" customHeight="1" x14ac:dyDescent="0.25">
      <c r="A24" s="149" t="s">
        <v>166</v>
      </c>
      <c r="B24" s="150" t="s">
        <v>167</v>
      </c>
      <c r="C24" s="151">
        <v>0</v>
      </c>
      <c r="D24" s="151">
        <v>0</v>
      </c>
    </row>
    <row r="25" spans="1:4" ht="31.15" customHeight="1" x14ac:dyDescent="0.25">
      <c r="A25" s="149" t="s">
        <v>168</v>
      </c>
      <c r="B25" s="150" t="s">
        <v>169</v>
      </c>
      <c r="C25" s="151">
        <v>0</v>
      </c>
      <c r="D25" s="151">
        <v>0</v>
      </c>
    </row>
    <row r="26" spans="1:4" ht="31.15" customHeight="1" x14ac:dyDescent="0.25">
      <c r="A26" s="149" t="s">
        <v>170</v>
      </c>
      <c r="B26" s="150" t="s">
        <v>171</v>
      </c>
      <c r="C26" s="151">
        <v>0</v>
      </c>
      <c r="D26" s="151">
        <v>0</v>
      </c>
    </row>
    <row r="27" spans="1:4" ht="31.15" customHeight="1" x14ac:dyDescent="0.25">
      <c r="A27" s="149" t="s">
        <v>172</v>
      </c>
      <c r="B27" s="150" t="s">
        <v>173</v>
      </c>
      <c r="C27" s="151">
        <v>0</v>
      </c>
      <c r="D27" s="151">
        <v>0</v>
      </c>
    </row>
    <row r="28" spans="1:4" ht="15.6" customHeight="1" x14ac:dyDescent="0.25">
      <c r="A28" s="149" t="s">
        <v>174</v>
      </c>
      <c r="B28" s="150" t="s">
        <v>175</v>
      </c>
      <c r="C28" s="151">
        <v>0</v>
      </c>
      <c r="D28" s="151">
        <v>0</v>
      </c>
    </row>
    <row r="29" spans="1:4" ht="31.15" customHeight="1" x14ac:dyDescent="0.25">
      <c r="A29" s="149" t="s">
        <v>176</v>
      </c>
      <c r="B29" s="150" t="s">
        <v>177</v>
      </c>
      <c r="C29" s="151">
        <v>0</v>
      </c>
      <c r="D29" s="151">
        <v>0</v>
      </c>
    </row>
    <row r="30" spans="1:4" ht="15.6" customHeight="1" x14ac:dyDescent="0.25">
      <c r="A30" s="149" t="s">
        <v>178</v>
      </c>
      <c r="B30" s="150" t="s">
        <v>179</v>
      </c>
      <c r="C30" s="151">
        <v>0</v>
      </c>
      <c r="D30" s="151">
        <v>0</v>
      </c>
    </row>
    <row r="31" spans="1:4" ht="15.6" customHeight="1" x14ac:dyDescent="0.25">
      <c r="A31" s="149" t="s">
        <v>180</v>
      </c>
      <c r="B31" s="150" t="s">
        <v>181</v>
      </c>
      <c r="C31" s="151">
        <v>0</v>
      </c>
      <c r="D31" s="151">
        <v>0</v>
      </c>
    </row>
    <row r="32" spans="1:4" ht="31.15" customHeight="1" x14ac:dyDescent="0.25">
      <c r="A32" s="149" t="s">
        <v>182</v>
      </c>
      <c r="B32" s="150" t="s">
        <v>183</v>
      </c>
      <c r="C32" s="151">
        <v>0</v>
      </c>
      <c r="D32" s="151">
        <v>0</v>
      </c>
    </row>
    <row r="33" spans="1:4" ht="15.6" customHeight="1" x14ac:dyDescent="0.25">
      <c r="A33" s="149" t="s">
        <v>184</v>
      </c>
      <c r="B33" s="150" t="s">
        <v>185</v>
      </c>
      <c r="C33" s="151">
        <v>0</v>
      </c>
      <c r="D33" s="151">
        <v>0</v>
      </c>
    </row>
    <row r="34" spans="1:4" ht="31.15" customHeight="1" x14ac:dyDescent="0.25">
      <c r="A34" s="149" t="s">
        <v>186</v>
      </c>
      <c r="B34" s="150" t="s">
        <v>187</v>
      </c>
      <c r="C34" s="151">
        <v>0</v>
      </c>
      <c r="D34" s="151">
        <v>0</v>
      </c>
    </row>
    <row r="35" spans="1:4" ht="15.6" customHeight="1" x14ac:dyDescent="0.25">
      <c r="A35" s="149" t="s">
        <v>188</v>
      </c>
      <c r="B35" s="150" t="s">
        <v>189</v>
      </c>
      <c r="C35" s="151">
        <v>0</v>
      </c>
      <c r="D35" s="151">
        <v>0</v>
      </c>
    </row>
    <row r="36" spans="1:4" ht="15.6" customHeight="1" x14ac:dyDescent="0.25">
      <c r="A36" s="149" t="s">
        <v>190</v>
      </c>
      <c r="B36" s="150" t="s">
        <v>191</v>
      </c>
      <c r="C36" s="151">
        <v>0</v>
      </c>
      <c r="D36" s="151">
        <v>0</v>
      </c>
    </row>
    <row r="37" spans="1:4" ht="31.15" customHeight="1" x14ac:dyDescent="0.25">
      <c r="A37" s="149" t="s">
        <v>192</v>
      </c>
      <c r="B37" s="150" t="s">
        <v>193</v>
      </c>
      <c r="C37" s="151">
        <v>0</v>
      </c>
      <c r="D37" s="151">
        <v>0</v>
      </c>
    </row>
    <row r="38" spans="1:4" ht="15.6" customHeight="1" x14ac:dyDescent="0.25">
      <c r="A38" s="149" t="s">
        <v>194</v>
      </c>
      <c r="B38" s="150" t="s">
        <v>195</v>
      </c>
      <c r="C38" s="151">
        <v>0</v>
      </c>
      <c r="D38" s="151">
        <v>0</v>
      </c>
    </row>
    <row r="39" spans="1:4" ht="15.6" customHeight="1" x14ac:dyDescent="0.25">
      <c r="A39" s="149" t="s">
        <v>196</v>
      </c>
      <c r="B39" s="150" t="s">
        <v>197</v>
      </c>
      <c r="C39" s="151">
        <v>0</v>
      </c>
      <c r="D39" s="151">
        <v>0</v>
      </c>
    </row>
    <row r="40" spans="1:4" ht="15.6" customHeight="1" x14ac:dyDescent="0.25">
      <c r="A40" s="149" t="s">
        <v>198</v>
      </c>
      <c r="B40" s="150" t="s">
        <v>199</v>
      </c>
      <c r="C40" s="151">
        <v>0</v>
      </c>
      <c r="D40" s="151">
        <v>0</v>
      </c>
    </row>
    <row r="41" spans="1:4" ht="15.6" customHeight="1" x14ac:dyDescent="0.25">
      <c r="A41" s="149" t="s">
        <v>201</v>
      </c>
      <c r="B41" s="150" t="s">
        <v>202</v>
      </c>
      <c r="C41" s="151">
        <v>0</v>
      </c>
      <c r="D41" s="151">
        <v>0</v>
      </c>
    </row>
    <row r="42" spans="1:4" ht="15.6" customHeight="1" x14ac:dyDescent="0.25">
      <c r="A42" s="149" t="s">
        <v>203</v>
      </c>
      <c r="B42" s="150" t="s">
        <v>204</v>
      </c>
      <c r="C42" s="151">
        <v>0</v>
      </c>
      <c r="D42" s="151">
        <v>0</v>
      </c>
    </row>
    <row r="43" spans="1:4" ht="31.15" customHeight="1" x14ac:dyDescent="0.25">
      <c r="A43" s="149" t="s">
        <v>1056</v>
      </c>
      <c r="B43" s="150" t="s">
        <v>205</v>
      </c>
      <c r="C43" s="151">
        <v>0</v>
      </c>
      <c r="D43" s="151">
        <v>0</v>
      </c>
    </row>
    <row r="44" spans="1:4" ht="15.6" customHeight="1" x14ac:dyDescent="0.25">
      <c r="A44" s="149" t="s">
        <v>206</v>
      </c>
      <c r="B44" s="150" t="s">
        <v>207</v>
      </c>
      <c r="C44" s="151">
        <v>0</v>
      </c>
      <c r="D44" s="151">
        <v>0</v>
      </c>
    </row>
    <row r="45" spans="1:4" ht="15.6" customHeight="1" x14ac:dyDescent="0.25">
      <c r="A45" s="149" t="s">
        <v>1057</v>
      </c>
      <c r="B45" s="150" t="s">
        <v>208</v>
      </c>
      <c r="C45" s="151">
        <v>0</v>
      </c>
      <c r="D45" s="151">
        <v>0</v>
      </c>
    </row>
    <row r="46" spans="1:4" ht="31.15" customHeight="1" x14ac:dyDescent="0.25">
      <c r="A46" s="149" t="s">
        <v>209</v>
      </c>
      <c r="B46" s="150" t="s">
        <v>210</v>
      </c>
      <c r="C46" s="151">
        <v>0</v>
      </c>
      <c r="D46" s="151">
        <v>0</v>
      </c>
    </row>
    <row r="47" spans="1:4" ht="31.15" customHeight="1" x14ac:dyDescent="0.25">
      <c r="A47" s="149" t="s">
        <v>211</v>
      </c>
      <c r="B47" s="150" t="s">
        <v>212</v>
      </c>
      <c r="C47" s="151">
        <v>0</v>
      </c>
      <c r="D47" s="151">
        <v>0</v>
      </c>
    </row>
    <row r="48" spans="1:4" ht="15.6" customHeight="1" x14ac:dyDescent="0.25">
      <c r="A48" s="149" t="s">
        <v>213</v>
      </c>
      <c r="B48" s="150" t="s">
        <v>214</v>
      </c>
      <c r="C48" s="151">
        <v>0</v>
      </c>
      <c r="D48" s="151">
        <v>0</v>
      </c>
    </row>
    <row r="49" spans="1:4" ht="15.6" customHeight="1" x14ac:dyDescent="0.25">
      <c r="A49" s="149" t="s">
        <v>215</v>
      </c>
      <c r="B49" s="150" t="s">
        <v>216</v>
      </c>
      <c r="C49" s="151">
        <v>0</v>
      </c>
      <c r="D49" s="151">
        <v>0</v>
      </c>
    </row>
    <row r="50" spans="1:4" ht="15.6" customHeight="1" x14ac:dyDescent="0.25">
      <c r="A50" s="149" t="s">
        <v>217</v>
      </c>
      <c r="B50" s="150" t="s">
        <v>218</v>
      </c>
      <c r="C50" s="151">
        <v>0</v>
      </c>
      <c r="D50" s="151">
        <v>0</v>
      </c>
    </row>
    <row r="51" spans="1:4" ht="15.6" customHeight="1" x14ac:dyDescent="0.25">
      <c r="A51" s="149" t="s">
        <v>219</v>
      </c>
      <c r="B51" s="150" t="s">
        <v>220</v>
      </c>
      <c r="C51" s="151">
        <v>0</v>
      </c>
      <c r="D51" s="151">
        <v>0</v>
      </c>
    </row>
    <row r="52" spans="1:4" ht="31.15" customHeight="1" x14ac:dyDescent="0.25">
      <c r="A52" s="149" t="s">
        <v>221</v>
      </c>
      <c r="B52" s="150" t="s">
        <v>222</v>
      </c>
      <c r="C52" s="151">
        <v>0</v>
      </c>
      <c r="D52" s="151">
        <v>0</v>
      </c>
    </row>
    <row r="53" spans="1:4" ht="15.6" customHeight="1" x14ac:dyDescent="0.25">
      <c r="A53" s="149" t="s">
        <v>223</v>
      </c>
      <c r="B53" s="150" t="s">
        <v>224</v>
      </c>
      <c r="C53" s="151">
        <v>0</v>
      </c>
      <c r="D53" s="151">
        <v>0</v>
      </c>
    </row>
    <row r="54" spans="1:4" ht="31.15" customHeight="1" x14ac:dyDescent="0.25">
      <c r="A54" s="149" t="s">
        <v>225</v>
      </c>
      <c r="B54" s="150" t="s">
        <v>226</v>
      </c>
      <c r="C54" s="151">
        <v>0</v>
      </c>
      <c r="D54" s="151">
        <v>0</v>
      </c>
    </row>
    <row r="55" spans="1:4" ht="31.15" customHeight="1" x14ac:dyDescent="0.25">
      <c r="A55" s="149" t="s">
        <v>227</v>
      </c>
      <c r="B55" s="150" t="s">
        <v>228</v>
      </c>
      <c r="C55" s="151">
        <v>0</v>
      </c>
      <c r="D55" s="151">
        <v>0</v>
      </c>
    </row>
    <row r="56" spans="1:4" ht="15.6" customHeight="1" x14ac:dyDescent="0.25">
      <c r="A56" s="149" t="s">
        <v>1058</v>
      </c>
      <c r="B56" s="150" t="s">
        <v>1059</v>
      </c>
      <c r="C56" s="151">
        <v>0</v>
      </c>
      <c r="D56" s="151">
        <v>0</v>
      </c>
    </row>
    <row r="57" spans="1:4" ht="31.15" customHeight="1" x14ac:dyDescent="0.25">
      <c r="A57" s="149" t="s">
        <v>229</v>
      </c>
      <c r="B57" s="150" t="s">
        <v>230</v>
      </c>
      <c r="C57" s="151">
        <v>0</v>
      </c>
      <c r="D57" s="151">
        <v>0</v>
      </c>
    </row>
    <row r="58" spans="1:4" ht="31.15" customHeight="1" x14ac:dyDescent="0.25">
      <c r="A58" s="149" t="s">
        <v>231</v>
      </c>
      <c r="B58" s="150" t="s">
        <v>232</v>
      </c>
      <c r="C58" s="151">
        <v>0</v>
      </c>
      <c r="D58" s="151">
        <v>0</v>
      </c>
    </row>
    <row r="59" spans="1:4" ht="31.15" customHeight="1" x14ac:dyDescent="0.25">
      <c r="A59" s="149" t="s">
        <v>233</v>
      </c>
      <c r="B59" s="150" t="s">
        <v>111</v>
      </c>
      <c r="C59" s="151">
        <v>0</v>
      </c>
      <c r="D59" s="151">
        <v>0</v>
      </c>
    </row>
    <row r="60" spans="1:4" ht="15.6" customHeight="1" x14ac:dyDescent="0.25">
      <c r="A60" s="149" t="s">
        <v>234</v>
      </c>
      <c r="B60" s="150" t="s">
        <v>235</v>
      </c>
      <c r="C60" s="151">
        <v>0</v>
      </c>
      <c r="D60" s="151">
        <v>0</v>
      </c>
    </row>
    <row r="61" spans="1:4" ht="15.6" customHeight="1" x14ac:dyDescent="0.25">
      <c r="A61" s="149" t="s">
        <v>236</v>
      </c>
      <c r="B61" s="150" t="s">
        <v>237</v>
      </c>
      <c r="C61" s="151">
        <v>0</v>
      </c>
      <c r="D61" s="151">
        <v>0</v>
      </c>
    </row>
    <row r="62" spans="1:4" ht="15.6" customHeight="1" x14ac:dyDescent="0.25">
      <c r="A62" s="149" t="s">
        <v>238</v>
      </c>
      <c r="B62" s="150" t="s">
        <v>239</v>
      </c>
      <c r="C62" s="151">
        <v>0</v>
      </c>
      <c r="D62" s="151">
        <v>0</v>
      </c>
    </row>
    <row r="63" spans="1:4" ht="15.6" customHeight="1" x14ac:dyDescent="0.25">
      <c r="A63" s="149" t="s">
        <v>240</v>
      </c>
      <c r="B63" s="150" t="s">
        <v>241</v>
      </c>
      <c r="C63" s="151">
        <v>0</v>
      </c>
      <c r="D63" s="151">
        <v>0</v>
      </c>
    </row>
    <row r="64" spans="1:4" ht="15.6" customHeight="1" x14ac:dyDescent="0.25">
      <c r="A64" s="149" t="s">
        <v>242</v>
      </c>
      <c r="B64" s="150" t="s">
        <v>243</v>
      </c>
      <c r="C64" s="151">
        <v>0</v>
      </c>
      <c r="D64" s="151">
        <v>0</v>
      </c>
    </row>
    <row r="65" spans="1:4" ht="31.15" customHeight="1" x14ac:dyDescent="0.25">
      <c r="A65" s="149" t="s">
        <v>1060</v>
      </c>
      <c r="B65" s="150" t="s">
        <v>244</v>
      </c>
      <c r="C65" s="151">
        <v>0</v>
      </c>
      <c r="D65" s="151">
        <v>0</v>
      </c>
    </row>
    <row r="66" spans="1:4" ht="31.15" customHeight="1" x14ac:dyDescent="0.25">
      <c r="A66" s="149" t="s">
        <v>1061</v>
      </c>
      <c r="B66" s="150" t="s">
        <v>245</v>
      </c>
      <c r="C66" s="151">
        <v>0</v>
      </c>
      <c r="D66" s="151">
        <v>0</v>
      </c>
    </row>
    <row r="67" spans="1:4" ht="31.15" customHeight="1" x14ac:dyDescent="0.25">
      <c r="A67" s="149" t="s">
        <v>1062</v>
      </c>
      <c r="B67" s="150" t="s">
        <v>246</v>
      </c>
      <c r="C67" s="151">
        <v>0</v>
      </c>
      <c r="D67" s="151">
        <v>0</v>
      </c>
    </row>
    <row r="68" spans="1:4" ht="46.9" customHeight="1" x14ac:dyDescent="0.25">
      <c r="A68" s="149" t="s">
        <v>1063</v>
      </c>
      <c r="B68" s="150" t="s">
        <v>247</v>
      </c>
      <c r="C68" s="151">
        <v>0</v>
      </c>
      <c r="D68" s="151">
        <v>0</v>
      </c>
    </row>
    <row r="69" spans="1:4" ht="46.9" customHeight="1" x14ac:dyDescent="0.25">
      <c r="A69" s="149" t="s">
        <v>1064</v>
      </c>
      <c r="B69" s="150" t="s">
        <v>248</v>
      </c>
      <c r="C69" s="151">
        <v>0</v>
      </c>
      <c r="D69" s="151">
        <v>0</v>
      </c>
    </row>
    <row r="70" spans="1:4" ht="31.15" customHeight="1" x14ac:dyDescent="0.25">
      <c r="A70" s="149" t="s">
        <v>1065</v>
      </c>
      <c r="B70" s="150" t="s">
        <v>249</v>
      </c>
      <c r="C70" s="151">
        <v>0</v>
      </c>
      <c r="D70" s="151">
        <v>0</v>
      </c>
    </row>
    <row r="71" spans="1:4" ht="31.15" customHeight="1" x14ac:dyDescent="0.25">
      <c r="A71" s="149" t="s">
        <v>1066</v>
      </c>
      <c r="B71" s="150" t="s">
        <v>250</v>
      </c>
      <c r="C71" s="151">
        <v>0</v>
      </c>
      <c r="D71" s="151">
        <v>0</v>
      </c>
    </row>
    <row r="72" spans="1:4" ht="46.9" customHeight="1" x14ac:dyDescent="0.25">
      <c r="A72" s="149" t="s">
        <v>1067</v>
      </c>
      <c r="B72" s="150" t="s">
        <v>251</v>
      </c>
      <c r="C72" s="151">
        <v>0</v>
      </c>
      <c r="D72" s="151">
        <v>0</v>
      </c>
    </row>
    <row r="73" spans="1:4" ht="31.15" customHeight="1" x14ac:dyDescent="0.25">
      <c r="A73" s="149" t="s">
        <v>1068</v>
      </c>
      <c r="B73" s="150" t="s">
        <v>252</v>
      </c>
      <c r="C73" s="151">
        <v>0</v>
      </c>
      <c r="D73" s="151">
        <v>0</v>
      </c>
    </row>
    <row r="74" spans="1:4" ht="31.15" customHeight="1" x14ac:dyDescent="0.25">
      <c r="A74" s="149" t="s">
        <v>1069</v>
      </c>
      <c r="B74" s="150" t="s">
        <v>253</v>
      </c>
      <c r="C74" s="151">
        <v>0</v>
      </c>
      <c r="D74" s="151">
        <v>0</v>
      </c>
    </row>
    <row r="75" spans="1:4" ht="46.9" customHeight="1" x14ac:dyDescent="0.25">
      <c r="A75" s="149" t="s">
        <v>1070</v>
      </c>
      <c r="B75" s="150" t="s">
        <v>254</v>
      </c>
      <c r="C75" s="151">
        <v>0</v>
      </c>
      <c r="D75" s="151">
        <v>0</v>
      </c>
    </row>
    <row r="76" spans="1:4" ht="31.15" customHeight="1" x14ac:dyDescent="0.25">
      <c r="A76" s="149" t="s">
        <v>1071</v>
      </c>
      <c r="B76" s="150" t="s">
        <v>255</v>
      </c>
      <c r="C76" s="151">
        <v>0</v>
      </c>
      <c r="D76" s="151">
        <v>0</v>
      </c>
    </row>
    <row r="77" spans="1:4" ht="15.6" customHeight="1" x14ac:dyDescent="0.25">
      <c r="A77" s="149" t="s">
        <v>1072</v>
      </c>
      <c r="B77" s="150" t="s">
        <v>256</v>
      </c>
      <c r="C77" s="151">
        <v>0</v>
      </c>
      <c r="D77" s="151">
        <v>0</v>
      </c>
    </row>
    <row r="78" spans="1:4" ht="15.6" customHeight="1" x14ac:dyDescent="0.25">
      <c r="A78" s="149" t="s">
        <v>1073</v>
      </c>
      <c r="B78" s="150" t="s">
        <v>257</v>
      </c>
      <c r="C78" s="151">
        <v>0</v>
      </c>
      <c r="D78" s="151">
        <v>0</v>
      </c>
    </row>
    <row r="79" spans="1:4" ht="15.6" customHeight="1" x14ac:dyDescent="0.25">
      <c r="A79" s="149" t="s">
        <v>1074</v>
      </c>
      <c r="B79" s="150" t="s">
        <v>258</v>
      </c>
      <c r="C79" s="151">
        <v>0</v>
      </c>
      <c r="D79" s="151">
        <v>0</v>
      </c>
    </row>
    <row r="80" spans="1:4" ht="15.6" customHeight="1" x14ac:dyDescent="0.25">
      <c r="A80" s="149" t="s">
        <v>259</v>
      </c>
      <c r="B80" s="150" t="s">
        <v>260</v>
      </c>
      <c r="C80" s="151">
        <v>0</v>
      </c>
      <c r="D80" s="151">
        <v>0</v>
      </c>
    </row>
    <row r="81" spans="1:4" ht="62.45" customHeight="1" x14ac:dyDescent="0.25">
      <c r="A81" s="149" t="s">
        <v>917</v>
      </c>
      <c r="B81" s="150" t="s">
        <v>918</v>
      </c>
      <c r="C81" s="151">
        <v>0</v>
      </c>
      <c r="D81" s="151">
        <v>0</v>
      </c>
    </row>
    <row r="82" spans="1:4" ht="15.6" customHeight="1" x14ac:dyDescent="0.25">
      <c r="A82" s="149" t="s">
        <v>261</v>
      </c>
      <c r="B82" s="150" t="s">
        <v>262</v>
      </c>
      <c r="C82" s="151">
        <v>0</v>
      </c>
      <c r="D82" s="151">
        <v>0</v>
      </c>
    </row>
    <row r="83" spans="1:4" ht="15.6" customHeight="1" x14ac:dyDescent="0.25">
      <c r="A83" s="146" t="s">
        <v>1075</v>
      </c>
      <c r="B83" s="147" t="s">
        <v>263</v>
      </c>
      <c r="C83" s="152">
        <v>32244599.199999999</v>
      </c>
      <c r="D83" s="152">
        <v>32244599.199999999</v>
      </c>
    </row>
    <row r="84" spans="1:4" ht="15.6" customHeight="1" x14ac:dyDescent="0.25">
      <c r="A84" s="146" t="s">
        <v>264</v>
      </c>
      <c r="B84" s="147" t="s">
        <v>153</v>
      </c>
      <c r="C84" s="148"/>
      <c r="D84" s="148"/>
    </row>
    <row r="85" spans="1:4" ht="15.6" customHeight="1" x14ac:dyDescent="0.25">
      <c r="A85" s="149" t="s">
        <v>265</v>
      </c>
      <c r="B85" s="150" t="s">
        <v>266</v>
      </c>
      <c r="C85" s="151">
        <v>0</v>
      </c>
      <c r="D85" s="151">
        <v>0</v>
      </c>
    </row>
    <row r="86" spans="1:4" ht="15.6" customHeight="1" x14ac:dyDescent="0.25">
      <c r="A86" s="149" t="s">
        <v>1076</v>
      </c>
      <c r="B86" s="150" t="s">
        <v>267</v>
      </c>
      <c r="C86" s="151">
        <v>0</v>
      </c>
      <c r="D86" s="151">
        <v>0</v>
      </c>
    </row>
    <row r="87" spans="1:4" ht="15.6" customHeight="1" x14ac:dyDescent="0.25">
      <c r="A87" s="149" t="s">
        <v>1077</v>
      </c>
      <c r="B87" s="150" t="s">
        <v>268</v>
      </c>
      <c r="C87" s="151">
        <v>0</v>
      </c>
      <c r="D87" s="151">
        <v>0</v>
      </c>
    </row>
    <row r="88" spans="1:4" ht="15.6" customHeight="1" x14ac:dyDescent="0.25">
      <c r="A88" s="146" t="s">
        <v>269</v>
      </c>
      <c r="B88" s="147" t="s">
        <v>153</v>
      </c>
      <c r="C88" s="148"/>
      <c r="D88" s="148"/>
    </row>
    <row r="89" spans="1:4" ht="15.6" customHeight="1" x14ac:dyDescent="0.25">
      <c r="A89" s="149" t="s">
        <v>270</v>
      </c>
      <c r="B89" s="150" t="s">
        <v>271</v>
      </c>
      <c r="C89" s="151">
        <v>91953977.209999993</v>
      </c>
      <c r="D89" s="151">
        <v>89290624.859999999</v>
      </c>
    </row>
    <row r="90" spans="1:4" ht="31.15" customHeight="1" x14ac:dyDescent="0.25">
      <c r="A90" s="149" t="s">
        <v>272</v>
      </c>
      <c r="B90" s="150" t="s">
        <v>273</v>
      </c>
      <c r="C90" s="151">
        <v>0</v>
      </c>
      <c r="D90" s="151">
        <v>0</v>
      </c>
    </row>
    <row r="91" spans="1:4" ht="31.15" customHeight="1" x14ac:dyDescent="0.25">
      <c r="A91" s="149" t="s">
        <v>274</v>
      </c>
      <c r="B91" s="150" t="s">
        <v>275</v>
      </c>
      <c r="C91" s="151">
        <v>0</v>
      </c>
      <c r="D91" s="151">
        <v>0</v>
      </c>
    </row>
    <row r="92" spans="1:4" ht="31.15" customHeight="1" x14ac:dyDescent="0.25">
      <c r="A92" s="149" t="s">
        <v>276</v>
      </c>
      <c r="B92" s="150" t="s">
        <v>277</v>
      </c>
      <c r="C92" s="151">
        <v>0</v>
      </c>
      <c r="D92" s="151">
        <v>0</v>
      </c>
    </row>
    <row r="93" spans="1:4" ht="31.15" customHeight="1" x14ac:dyDescent="0.25">
      <c r="A93" s="149" t="s">
        <v>278</v>
      </c>
      <c r="B93" s="150" t="s">
        <v>279</v>
      </c>
      <c r="C93" s="151">
        <v>0</v>
      </c>
      <c r="D93" s="151">
        <v>0</v>
      </c>
    </row>
    <row r="94" spans="1:4" ht="31.15" customHeight="1" x14ac:dyDescent="0.25">
      <c r="A94" s="149" t="s">
        <v>280</v>
      </c>
      <c r="B94" s="150" t="s">
        <v>281</v>
      </c>
      <c r="C94" s="151">
        <v>91953977.209999993</v>
      </c>
      <c r="D94" s="151">
        <v>89290624.859999999</v>
      </c>
    </row>
    <row r="95" spans="1:4" ht="31.15" customHeight="1" x14ac:dyDescent="0.25">
      <c r="A95" s="149" t="s">
        <v>282</v>
      </c>
      <c r="B95" s="150" t="s">
        <v>283</v>
      </c>
      <c r="C95" s="151">
        <v>0</v>
      </c>
      <c r="D95" s="151">
        <v>0</v>
      </c>
    </row>
    <row r="96" spans="1:4" ht="31.15" customHeight="1" x14ac:dyDescent="0.25">
      <c r="A96" s="149" t="s">
        <v>284</v>
      </c>
      <c r="B96" s="150" t="s">
        <v>285</v>
      </c>
      <c r="C96" s="151">
        <v>0</v>
      </c>
      <c r="D96" s="151">
        <v>0</v>
      </c>
    </row>
    <row r="97" spans="1:4" ht="15.6" customHeight="1" x14ac:dyDescent="0.25">
      <c r="A97" s="149" t="s">
        <v>286</v>
      </c>
      <c r="B97" s="150" t="s">
        <v>287</v>
      </c>
      <c r="C97" s="151">
        <v>0</v>
      </c>
      <c r="D97" s="151">
        <v>0</v>
      </c>
    </row>
    <row r="98" spans="1:4" ht="31.15" customHeight="1" x14ac:dyDescent="0.25">
      <c r="A98" s="149" t="s">
        <v>288</v>
      </c>
      <c r="B98" s="150" t="s">
        <v>289</v>
      </c>
      <c r="C98" s="151">
        <v>0</v>
      </c>
      <c r="D98" s="151">
        <v>0</v>
      </c>
    </row>
    <row r="99" spans="1:4" ht="31.15" customHeight="1" x14ac:dyDescent="0.25">
      <c r="A99" s="149" t="s">
        <v>290</v>
      </c>
      <c r="B99" s="150" t="s">
        <v>291</v>
      </c>
      <c r="C99" s="151">
        <v>0</v>
      </c>
      <c r="D99" s="151">
        <v>0</v>
      </c>
    </row>
    <row r="100" spans="1:4" ht="31.15" customHeight="1" x14ac:dyDescent="0.25">
      <c r="A100" s="149" t="s">
        <v>292</v>
      </c>
      <c r="B100" s="150" t="s">
        <v>293</v>
      </c>
      <c r="C100" s="151">
        <v>98055</v>
      </c>
      <c r="D100" s="151">
        <v>126268</v>
      </c>
    </row>
    <row r="101" spans="1:4" ht="15.6" customHeight="1" x14ac:dyDescent="0.25">
      <c r="A101" s="149" t="s">
        <v>294</v>
      </c>
      <c r="B101" s="150" t="s">
        <v>295</v>
      </c>
      <c r="C101" s="151">
        <v>0</v>
      </c>
      <c r="D101" s="151">
        <v>0</v>
      </c>
    </row>
    <row r="102" spans="1:4" ht="31.15" customHeight="1" x14ac:dyDescent="0.25">
      <c r="A102" s="149" t="s">
        <v>296</v>
      </c>
      <c r="B102" s="150" t="s">
        <v>297</v>
      </c>
      <c r="C102" s="151">
        <v>0</v>
      </c>
      <c r="D102" s="151">
        <v>0</v>
      </c>
    </row>
    <row r="103" spans="1:4" ht="15.6" customHeight="1" x14ac:dyDescent="0.25">
      <c r="A103" s="149" t="s">
        <v>298</v>
      </c>
      <c r="B103" s="150" t="s">
        <v>299</v>
      </c>
      <c r="C103" s="151">
        <v>98055</v>
      </c>
      <c r="D103" s="151">
        <v>126268</v>
      </c>
    </row>
    <row r="104" spans="1:4" ht="31.15" customHeight="1" x14ac:dyDescent="0.25">
      <c r="A104" s="149" t="s">
        <v>300</v>
      </c>
      <c r="B104" s="150" t="s">
        <v>301</v>
      </c>
      <c r="C104" s="151">
        <v>0</v>
      </c>
      <c r="D104" s="151">
        <v>0</v>
      </c>
    </row>
    <row r="105" spans="1:4" ht="15.6" customHeight="1" x14ac:dyDescent="0.25">
      <c r="A105" s="149" t="s">
        <v>302</v>
      </c>
      <c r="B105" s="150" t="s">
        <v>303</v>
      </c>
      <c r="C105" s="151">
        <v>0</v>
      </c>
      <c r="D105" s="151">
        <v>0</v>
      </c>
    </row>
    <row r="106" spans="1:4" ht="15.6" customHeight="1" x14ac:dyDescent="0.25">
      <c r="A106" s="149" t="s">
        <v>304</v>
      </c>
      <c r="B106" s="150" t="s">
        <v>305</v>
      </c>
      <c r="C106" s="151">
        <v>0</v>
      </c>
      <c r="D106" s="151">
        <v>0</v>
      </c>
    </row>
    <row r="107" spans="1:4" ht="31.15" customHeight="1" x14ac:dyDescent="0.25">
      <c r="A107" s="149" t="s">
        <v>306</v>
      </c>
      <c r="B107" s="150" t="s">
        <v>307</v>
      </c>
      <c r="C107" s="151">
        <v>0</v>
      </c>
      <c r="D107" s="151">
        <v>0</v>
      </c>
    </row>
    <row r="108" spans="1:4" ht="15.6" customHeight="1" x14ac:dyDescent="0.25">
      <c r="A108" s="149" t="s">
        <v>1078</v>
      </c>
      <c r="B108" s="150" t="s">
        <v>773</v>
      </c>
      <c r="C108" s="151">
        <v>0</v>
      </c>
      <c r="D108" s="151">
        <v>0</v>
      </c>
    </row>
    <row r="109" spans="1:4" ht="15.6" customHeight="1" x14ac:dyDescent="0.25">
      <c r="A109" s="146" t="s">
        <v>1079</v>
      </c>
      <c r="B109" s="147" t="s">
        <v>308</v>
      </c>
      <c r="C109" s="152">
        <v>92052032.209999993</v>
      </c>
      <c r="D109" s="152">
        <v>89416892.859999999</v>
      </c>
    </row>
    <row r="110" spans="1:4" ht="15.6" customHeight="1" x14ac:dyDescent="0.25">
      <c r="A110" s="146" t="s">
        <v>309</v>
      </c>
      <c r="B110" s="147" t="s">
        <v>153</v>
      </c>
      <c r="C110" s="148"/>
      <c r="D110" s="148"/>
    </row>
    <row r="111" spans="1:4" ht="15.6" customHeight="1" x14ac:dyDescent="0.25">
      <c r="A111" s="146" t="s">
        <v>310</v>
      </c>
      <c r="B111" s="147" t="s">
        <v>153</v>
      </c>
      <c r="C111" s="148"/>
      <c r="D111" s="148"/>
    </row>
    <row r="112" spans="1:4" ht="15.6" customHeight="1" x14ac:dyDescent="0.25">
      <c r="A112" s="149" t="s">
        <v>311</v>
      </c>
      <c r="B112" s="150" t="s">
        <v>312</v>
      </c>
      <c r="C112" s="151">
        <v>0</v>
      </c>
      <c r="D112" s="151">
        <v>0</v>
      </c>
    </row>
    <row r="113" spans="1:4" ht="15.6" customHeight="1" x14ac:dyDescent="0.25">
      <c r="A113" s="149" t="s">
        <v>1080</v>
      </c>
      <c r="B113" s="150" t="s">
        <v>313</v>
      </c>
      <c r="C113" s="151">
        <v>0</v>
      </c>
      <c r="D113" s="151">
        <v>0</v>
      </c>
    </row>
    <row r="114" spans="1:4" ht="15.6" customHeight="1" x14ac:dyDescent="0.25">
      <c r="A114" s="149" t="s">
        <v>1081</v>
      </c>
      <c r="B114" s="150" t="s">
        <v>314</v>
      </c>
      <c r="C114" s="151">
        <v>0</v>
      </c>
      <c r="D114" s="151">
        <v>0</v>
      </c>
    </row>
    <row r="115" spans="1:4" ht="31.15" customHeight="1" x14ac:dyDescent="0.25">
      <c r="A115" s="149" t="s">
        <v>315</v>
      </c>
      <c r="B115" s="150" t="s">
        <v>316</v>
      </c>
      <c r="C115" s="151">
        <v>0</v>
      </c>
      <c r="D115" s="151">
        <v>0</v>
      </c>
    </row>
    <row r="116" spans="1:4" ht="15.6" customHeight="1" x14ac:dyDescent="0.25">
      <c r="A116" s="149" t="s">
        <v>1082</v>
      </c>
      <c r="B116" s="150" t="s">
        <v>317</v>
      </c>
      <c r="C116" s="151">
        <v>0</v>
      </c>
      <c r="D116" s="151">
        <v>0</v>
      </c>
    </row>
    <row r="117" spans="1:4" ht="15.6" customHeight="1" x14ac:dyDescent="0.25">
      <c r="A117" s="149" t="s">
        <v>1083</v>
      </c>
      <c r="B117" s="150" t="s">
        <v>318</v>
      </c>
      <c r="C117" s="151">
        <v>0</v>
      </c>
      <c r="D117" s="151">
        <v>0</v>
      </c>
    </row>
    <row r="118" spans="1:4" ht="31.15" customHeight="1" x14ac:dyDescent="0.25">
      <c r="A118" s="149" t="s">
        <v>1084</v>
      </c>
      <c r="B118" s="150" t="s">
        <v>319</v>
      </c>
      <c r="C118" s="151">
        <v>0</v>
      </c>
      <c r="D118" s="151">
        <v>0</v>
      </c>
    </row>
    <row r="119" spans="1:4" ht="15.6" customHeight="1" x14ac:dyDescent="0.25">
      <c r="A119" s="149" t="s">
        <v>1085</v>
      </c>
      <c r="B119" s="150" t="s">
        <v>320</v>
      </c>
      <c r="C119" s="151">
        <v>0</v>
      </c>
      <c r="D119" s="151">
        <v>0</v>
      </c>
    </row>
    <row r="120" spans="1:4" ht="15.6" customHeight="1" x14ac:dyDescent="0.25">
      <c r="A120" s="149" t="s">
        <v>321</v>
      </c>
      <c r="B120" s="150" t="s">
        <v>322</v>
      </c>
      <c r="C120" s="151">
        <v>1246830</v>
      </c>
      <c r="D120" s="151">
        <v>768690</v>
      </c>
    </row>
    <row r="121" spans="1:4" ht="15.6" customHeight="1" x14ac:dyDescent="0.25">
      <c r="A121" s="149" t="s">
        <v>1086</v>
      </c>
      <c r="B121" s="150" t="s">
        <v>323</v>
      </c>
      <c r="C121" s="151">
        <v>1246830</v>
      </c>
      <c r="D121" s="151">
        <v>768690</v>
      </c>
    </row>
    <row r="122" spans="1:4" ht="15.6" customHeight="1" x14ac:dyDescent="0.25">
      <c r="A122" s="149" t="s">
        <v>1087</v>
      </c>
      <c r="B122" s="150" t="s">
        <v>324</v>
      </c>
      <c r="C122" s="151">
        <v>0</v>
      </c>
      <c r="D122" s="151">
        <v>0</v>
      </c>
    </row>
    <row r="123" spans="1:4" ht="15.6" customHeight="1" x14ac:dyDescent="0.25">
      <c r="A123" s="149" t="s">
        <v>1088</v>
      </c>
      <c r="B123" s="150" t="s">
        <v>325</v>
      </c>
      <c r="C123" s="151">
        <v>0</v>
      </c>
      <c r="D123" s="151">
        <v>0</v>
      </c>
    </row>
    <row r="124" spans="1:4" ht="15.6" customHeight="1" x14ac:dyDescent="0.25">
      <c r="A124" s="149" t="s">
        <v>1089</v>
      </c>
      <c r="B124" s="150" t="s">
        <v>326</v>
      </c>
      <c r="C124" s="151">
        <v>0</v>
      </c>
      <c r="D124" s="151">
        <v>0</v>
      </c>
    </row>
    <row r="125" spans="1:4" ht="15.6" customHeight="1" x14ac:dyDescent="0.25">
      <c r="A125" s="149" t="s">
        <v>327</v>
      </c>
      <c r="B125" s="150" t="s">
        <v>328</v>
      </c>
      <c r="C125" s="151">
        <v>1604574572.5899999</v>
      </c>
      <c r="D125" s="151">
        <v>1596190996.54</v>
      </c>
    </row>
    <row r="126" spans="1:4" ht="15.6" customHeight="1" x14ac:dyDescent="0.25">
      <c r="A126" s="149" t="s">
        <v>1090</v>
      </c>
      <c r="B126" s="150" t="s">
        <v>329</v>
      </c>
      <c r="C126" s="151">
        <v>1303246816.1700001</v>
      </c>
      <c r="D126" s="151">
        <v>1301230271.1700001</v>
      </c>
    </row>
    <row r="127" spans="1:4" ht="15.6" customHeight="1" x14ac:dyDescent="0.25">
      <c r="A127" s="149" t="s">
        <v>1091</v>
      </c>
      <c r="B127" s="150" t="s">
        <v>330</v>
      </c>
      <c r="C127" s="151">
        <v>279311736.42000002</v>
      </c>
      <c r="D127" s="151">
        <v>276140705.37</v>
      </c>
    </row>
    <row r="128" spans="1:4" ht="15.6" customHeight="1" x14ac:dyDescent="0.25">
      <c r="A128" s="149" t="s">
        <v>1092</v>
      </c>
      <c r="B128" s="150" t="s">
        <v>331</v>
      </c>
      <c r="C128" s="151">
        <v>22016020</v>
      </c>
      <c r="D128" s="151">
        <v>18820020</v>
      </c>
    </row>
    <row r="129" spans="1:4" ht="15.6" customHeight="1" x14ac:dyDescent="0.25">
      <c r="A129" s="149" t="s">
        <v>332</v>
      </c>
      <c r="B129" s="150" t="s">
        <v>333</v>
      </c>
      <c r="C129" s="151">
        <v>1000000</v>
      </c>
      <c r="D129" s="151">
        <v>0</v>
      </c>
    </row>
    <row r="130" spans="1:4" ht="15.6" customHeight="1" x14ac:dyDescent="0.25">
      <c r="A130" s="149" t="s">
        <v>1093</v>
      </c>
      <c r="B130" s="150" t="s">
        <v>334</v>
      </c>
      <c r="C130" s="151">
        <v>1000000</v>
      </c>
      <c r="D130" s="151">
        <v>0</v>
      </c>
    </row>
    <row r="131" spans="1:4" ht="15.6" customHeight="1" x14ac:dyDescent="0.25">
      <c r="A131" s="149" t="s">
        <v>1094</v>
      </c>
      <c r="B131" s="150" t="s">
        <v>335</v>
      </c>
      <c r="C131" s="151">
        <v>0</v>
      </c>
      <c r="D131" s="151">
        <v>0</v>
      </c>
    </row>
    <row r="132" spans="1:4" ht="15.6" customHeight="1" x14ac:dyDescent="0.25">
      <c r="A132" s="149" t="s">
        <v>336</v>
      </c>
      <c r="B132" s="150" t="s">
        <v>337</v>
      </c>
      <c r="C132" s="151">
        <v>900000</v>
      </c>
      <c r="D132" s="151">
        <v>0</v>
      </c>
    </row>
    <row r="133" spans="1:4" ht="31.15" customHeight="1" x14ac:dyDescent="0.25">
      <c r="A133" s="149" t="s">
        <v>338</v>
      </c>
      <c r="B133" s="150" t="s">
        <v>339</v>
      </c>
      <c r="C133" s="151">
        <v>0</v>
      </c>
      <c r="D133" s="151">
        <v>0</v>
      </c>
    </row>
    <row r="134" spans="1:4" ht="15.6" customHeight="1" x14ac:dyDescent="0.25">
      <c r="A134" s="149" t="s">
        <v>1095</v>
      </c>
      <c r="B134" s="150" t="s">
        <v>340</v>
      </c>
      <c r="C134" s="151">
        <v>0</v>
      </c>
      <c r="D134" s="151">
        <v>0</v>
      </c>
    </row>
    <row r="135" spans="1:4" ht="15.6" customHeight="1" x14ac:dyDescent="0.25">
      <c r="A135" s="149" t="s">
        <v>1096</v>
      </c>
      <c r="B135" s="150" t="s">
        <v>341</v>
      </c>
      <c r="C135" s="151">
        <v>0</v>
      </c>
      <c r="D135" s="151">
        <v>0</v>
      </c>
    </row>
    <row r="136" spans="1:4" ht="15.6" customHeight="1" x14ac:dyDescent="0.25">
      <c r="A136" s="149" t="s">
        <v>1097</v>
      </c>
      <c r="B136" s="150" t="s">
        <v>1098</v>
      </c>
      <c r="C136" s="151">
        <v>0</v>
      </c>
      <c r="D136" s="151">
        <v>0</v>
      </c>
    </row>
    <row r="137" spans="1:4" ht="15.6" customHeight="1" x14ac:dyDescent="0.25">
      <c r="A137" s="149" t="s">
        <v>342</v>
      </c>
      <c r="B137" s="150" t="s">
        <v>343</v>
      </c>
      <c r="C137" s="151">
        <v>477309513.51999998</v>
      </c>
      <c r="D137" s="151">
        <v>414307191.92000002</v>
      </c>
    </row>
    <row r="138" spans="1:4" ht="15.6" customHeight="1" x14ac:dyDescent="0.25">
      <c r="A138" s="149" t="s">
        <v>344</v>
      </c>
      <c r="B138" s="150" t="s">
        <v>345</v>
      </c>
      <c r="C138" s="151">
        <v>0</v>
      </c>
      <c r="D138" s="151">
        <v>0</v>
      </c>
    </row>
    <row r="139" spans="1:4" ht="15.6" customHeight="1" x14ac:dyDescent="0.25">
      <c r="A139" s="149" t="s">
        <v>346</v>
      </c>
      <c r="B139" s="150" t="s">
        <v>347</v>
      </c>
      <c r="C139" s="151">
        <v>0</v>
      </c>
      <c r="D139" s="151">
        <v>0</v>
      </c>
    </row>
    <row r="140" spans="1:4" ht="15.6" customHeight="1" x14ac:dyDescent="0.25">
      <c r="A140" s="149" t="s">
        <v>348</v>
      </c>
      <c r="B140" s="150" t="s">
        <v>349</v>
      </c>
      <c r="C140" s="151">
        <v>0</v>
      </c>
      <c r="D140" s="151">
        <v>0</v>
      </c>
    </row>
    <row r="141" spans="1:4" ht="15.6" customHeight="1" x14ac:dyDescent="0.25">
      <c r="A141" s="149" t="s">
        <v>350</v>
      </c>
      <c r="B141" s="150" t="s">
        <v>351</v>
      </c>
      <c r="C141" s="151">
        <v>0</v>
      </c>
      <c r="D141" s="151">
        <v>0</v>
      </c>
    </row>
    <row r="142" spans="1:4" ht="15.6" customHeight="1" x14ac:dyDescent="0.25">
      <c r="A142" s="149" t="s">
        <v>352</v>
      </c>
      <c r="B142" s="150" t="s">
        <v>353</v>
      </c>
      <c r="C142" s="151">
        <v>340000</v>
      </c>
      <c r="D142" s="151">
        <v>0</v>
      </c>
    </row>
    <row r="143" spans="1:4" ht="15.6" customHeight="1" x14ac:dyDescent="0.25">
      <c r="A143" s="149" t="s">
        <v>354</v>
      </c>
      <c r="B143" s="150" t="s">
        <v>355</v>
      </c>
      <c r="C143" s="151">
        <v>0</v>
      </c>
      <c r="D143" s="151">
        <v>0</v>
      </c>
    </row>
    <row r="144" spans="1:4" ht="31.15" customHeight="1" x14ac:dyDescent="0.25">
      <c r="A144" s="146" t="s">
        <v>1099</v>
      </c>
      <c r="B144" s="147" t="s">
        <v>356</v>
      </c>
      <c r="C144" s="152">
        <v>2085370916.1099999</v>
      </c>
      <c r="D144" s="152">
        <v>2011266878.46</v>
      </c>
    </row>
    <row r="145" spans="1:4" ht="15.6" customHeight="1" x14ac:dyDescent="0.25">
      <c r="A145" s="149" t="s">
        <v>936</v>
      </c>
      <c r="B145" s="150" t="s">
        <v>937</v>
      </c>
      <c r="C145" s="151">
        <v>0</v>
      </c>
      <c r="D145" s="151">
        <v>0</v>
      </c>
    </row>
    <row r="146" spans="1:4" ht="15.6" customHeight="1" x14ac:dyDescent="0.25">
      <c r="A146" s="146" t="s">
        <v>1100</v>
      </c>
      <c r="B146" s="147" t="s">
        <v>357</v>
      </c>
      <c r="C146" s="152">
        <v>2209667547.52</v>
      </c>
      <c r="D146" s="152">
        <v>2132928370.52</v>
      </c>
    </row>
    <row r="147" spans="1:4" ht="15.6" customHeight="1" x14ac:dyDescent="0.25">
      <c r="A147" s="146" t="s">
        <v>358</v>
      </c>
      <c r="B147" s="147" t="s">
        <v>153</v>
      </c>
      <c r="C147" s="148"/>
      <c r="D147" s="148"/>
    </row>
    <row r="148" spans="1:4" ht="15.6" customHeight="1" x14ac:dyDescent="0.25">
      <c r="A148" s="149" t="s">
        <v>359</v>
      </c>
      <c r="B148" s="150" t="s">
        <v>360</v>
      </c>
      <c r="C148" s="151">
        <v>0</v>
      </c>
      <c r="D148" s="151">
        <v>0</v>
      </c>
    </row>
    <row r="149" spans="1:4" ht="15.6" customHeight="1" x14ac:dyDescent="0.25">
      <c r="A149" s="149" t="s">
        <v>1101</v>
      </c>
      <c r="B149" s="150" t="s">
        <v>361</v>
      </c>
      <c r="C149" s="151">
        <v>0</v>
      </c>
      <c r="D149" s="151">
        <v>0</v>
      </c>
    </row>
    <row r="150" spans="1:4" ht="15.6" customHeight="1" x14ac:dyDescent="0.25">
      <c r="A150" s="149" t="s">
        <v>1102</v>
      </c>
      <c r="B150" s="150" t="s">
        <v>362</v>
      </c>
      <c r="C150" s="151">
        <v>0</v>
      </c>
      <c r="D150" s="151">
        <v>0</v>
      </c>
    </row>
    <row r="151" spans="1:4" ht="15.6" customHeight="1" x14ac:dyDescent="0.25">
      <c r="A151" s="149" t="s">
        <v>363</v>
      </c>
      <c r="B151" s="150" t="s">
        <v>364</v>
      </c>
      <c r="C151" s="151">
        <v>0</v>
      </c>
      <c r="D151" s="151">
        <v>0</v>
      </c>
    </row>
    <row r="152" spans="1:4" ht="15.6" customHeight="1" x14ac:dyDescent="0.25">
      <c r="A152" s="149" t="s">
        <v>1103</v>
      </c>
      <c r="B152" s="150" t="s">
        <v>882</v>
      </c>
      <c r="C152" s="151">
        <v>0</v>
      </c>
      <c r="D152" s="151">
        <v>0</v>
      </c>
    </row>
    <row r="153" spans="1:4" ht="31.15" customHeight="1" x14ac:dyDescent="0.25">
      <c r="A153" s="149" t="s">
        <v>1104</v>
      </c>
      <c r="B153" s="150" t="s">
        <v>1105</v>
      </c>
      <c r="C153" s="151">
        <v>0</v>
      </c>
      <c r="D153" s="151">
        <v>0</v>
      </c>
    </row>
    <row r="154" spans="1:4" ht="15.6" customHeight="1" x14ac:dyDescent="0.25">
      <c r="A154" s="146" t="s">
        <v>1106</v>
      </c>
      <c r="B154" s="147" t="s">
        <v>365</v>
      </c>
      <c r="C154" s="152">
        <v>0</v>
      </c>
      <c r="D154" s="152">
        <v>0</v>
      </c>
    </row>
    <row r="155" spans="1:4" ht="15.6" customHeight="1" x14ac:dyDescent="0.25">
      <c r="A155" s="146" t="s">
        <v>366</v>
      </c>
      <c r="B155" s="147" t="s">
        <v>153</v>
      </c>
      <c r="C155" s="148"/>
      <c r="D155" s="148"/>
    </row>
    <row r="156" spans="1:4" ht="15.6" customHeight="1" x14ac:dyDescent="0.25">
      <c r="A156" s="146" t="s">
        <v>367</v>
      </c>
      <c r="B156" s="147" t="s">
        <v>153</v>
      </c>
      <c r="C156" s="148"/>
      <c r="D156" s="148"/>
    </row>
    <row r="157" spans="1:4" ht="15.6" customHeight="1" x14ac:dyDescent="0.25">
      <c r="A157" s="149" t="s">
        <v>368</v>
      </c>
      <c r="B157" s="150" t="s">
        <v>369</v>
      </c>
      <c r="C157" s="151">
        <v>26563154082.860001</v>
      </c>
      <c r="D157" s="151">
        <v>29963237805.470001</v>
      </c>
    </row>
    <row r="158" spans="1:4" ht="15.6" customHeight="1" x14ac:dyDescent="0.25">
      <c r="A158" s="149" t="s">
        <v>370</v>
      </c>
      <c r="B158" s="150" t="s">
        <v>371</v>
      </c>
      <c r="C158" s="151">
        <v>0</v>
      </c>
      <c r="D158" s="151">
        <v>0</v>
      </c>
    </row>
    <row r="159" spans="1:4" ht="15.6" customHeight="1" x14ac:dyDescent="0.25">
      <c r="A159" s="149" t="s">
        <v>372</v>
      </c>
      <c r="B159" s="150" t="s">
        <v>373</v>
      </c>
      <c r="C159" s="151">
        <v>25446131469.450001</v>
      </c>
      <c r="D159" s="151">
        <v>28703236297.540001</v>
      </c>
    </row>
    <row r="160" spans="1:4" ht="15.6" customHeight="1" x14ac:dyDescent="0.25">
      <c r="A160" s="149" t="s">
        <v>374</v>
      </c>
      <c r="B160" s="150" t="s">
        <v>375</v>
      </c>
      <c r="C160" s="151">
        <v>1117022613.4100001</v>
      </c>
      <c r="D160" s="151">
        <v>1260001507.9300001</v>
      </c>
    </row>
    <row r="161" spans="1:4" ht="15.6" customHeight="1" x14ac:dyDescent="0.25">
      <c r="A161" s="149" t="s">
        <v>376</v>
      </c>
      <c r="B161" s="150" t="s">
        <v>377</v>
      </c>
      <c r="C161" s="151">
        <v>0</v>
      </c>
      <c r="D161" s="151">
        <v>0</v>
      </c>
    </row>
    <row r="162" spans="1:4" ht="15.6" customHeight="1" x14ac:dyDescent="0.25">
      <c r="A162" s="149" t="s">
        <v>1107</v>
      </c>
      <c r="B162" s="150" t="s">
        <v>1108</v>
      </c>
      <c r="C162" s="151">
        <v>0</v>
      </c>
      <c r="D162" s="151">
        <v>0</v>
      </c>
    </row>
    <row r="163" spans="1:4" ht="15.6" customHeight="1" x14ac:dyDescent="0.25">
      <c r="A163" s="149" t="s">
        <v>378</v>
      </c>
      <c r="B163" s="150" t="s">
        <v>379</v>
      </c>
      <c r="C163" s="151">
        <v>6810736837.9499998</v>
      </c>
      <c r="D163" s="151">
        <v>6939563302.8599997</v>
      </c>
    </row>
    <row r="164" spans="1:4" ht="15.6" customHeight="1" x14ac:dyDescent="0.25">
      <c r="A164" s="149" t="s">
        <v>1109</v>
      </c>
      <c r="B164" s="150" t="s">
        <v>380</v>
      </c>
      <c r="C164" s="151">
        <v>543948933.00999999</v>
      </c>
      <c r="D164" s="151">
        <v>577129817.92999995</v>
      </c>
    </row>
    <row r="165" spans="1:4" ht="15.6" customHeight="1" x14ac:dyDescent="0.25">
      <c r="A165" s="149" t="s">
        <v>1110</v>
      </c>
      <c r="B165" s="150" t="s">
        <v>1111</v>
      </c>
      <c r="C165" s="151">
        <v>0</v>
      </c>
      <c r="D165" s="151">
        <v>0</v>
      </c>
    </row>
    <row r="166" spans="1:4" ht="15.6" customHeight="1" x14ac:dyDescent="0.25">
      <c r="A166" s="149" t="s">
        <v>381</v>
      </c>
      <c r="B166" s="150" t="s">
        <v>382</v>
      </c>
      <c r="C166" s="151">
        <v>6266787904.9399996</v>
      </c>
      <c r="D166" s="151">
        <v>6362433484.9300003</v>
      </c>
    </row>
    <row r="167" spans="1:4" ht="15.6" customHeight="1" x14ac:dyDescent="0.25">
      <c r="A167" s="149" t="s">
        <v>383</v>
      </c>
      <c r="B167" s="150" t="s">
        <v>384</v>
      </c>
      <c r="C167" s="151">
        <v>3125243393.5799999</v>
      </c>
      <c r="D167" s="151">
        <v>3176174720.0100002</v>
      </c>
    </row>
    <row r="168" spans="1:4" ht="15.6" customHeight="1" x14ac:dyDescent="0.25">
      <c r="A168" s="149" t="s">
        <v>385</v>
      </c>
      <c r="B168" s="150" t="s">
        <v>386</v>
      </c>
      <c r="C168" s="151">
        <v>3141544511.3600001</v>
      </c>
      <c r="D168" s="151">
        <v>3186258764.9200001</v>
      </c>
    </row>
    <row r="169" spans="1:4" ht="15.6" customHeight="1" x14ac:dyDescent="0.25">
      <c r="A169" s="149" t="s">
        <v>1112</v>
      </c>
      <c r="B169" s="150" t="s">
        <v>1113</v>
      </c>
      <c r="C169" s="151">
        <v>0</v>
      </c>
      <c r="D169" s="151">
        <v>0</v>
      </c>
    </row>
    <row r="170" spans="1:4" ht="15.6" customHeight="1" x14ac:dyDescent="0.25">
      <c r="A170" s="149" t="s">
        <v>387</v>
      </c>
      <c r="B170" s="150" t="s">
        <v>388</v>
      </c>
      <c r="C170" s="151">
        <v>108374283.64</v>
      </c>
      <c r="D170" s="151">
        <v>120039954.95</v>
      </c>
    </row>
    <row r="171" spans="1:4" ht="15.6" customHeight="1" x14ac:dyDescent="0.25">
      <c r="A171" s="149" t="s">
        <v>1114</v>
      </c>
      <c r="B171" s="150" t="s">
        <v>389</v>
      </c>
      <c r="C171" s="151">
        <v>41520088.539999999</v>
      </c>
      <c r="D171" s="151">
        <v>46272177.270000003</v>
      </c>
    </row>
    <row r="172" spans="1:4" ht="15.6" customHeight="1" x14ac:dyDescent="0.25">
      <c r="A172" s="149" t="s">
        <v>1115</v>
      </c>
      <c r="B172" s="150" t="s">
        <v>390</v>
      </c>
      <c r="C172" s="151">
        <v>41520088.539999999</v>
      </c>
      <c r="D172" s="151">
        <v>46272177.270000003</v>
      </c>
    </row>
    <row r="173" spans="1:4" ht="15.6" customHeight="1" x14ac:dyDescent="0.25">
      <c r="A173" s="149" t="s">
        <v>1116</v>
      </c>
      <c r="B173" s="150" t="s">
        <v>391</v>
      </c>
      <c r="C173" s="151">
        <v>0</v>
      </c>
      <c r="D173" s="151">
        <v>0</v>
      </c>
    </row>
    <row r="174" spans="1:4" ht="15.6" customHeight="1" x14ac:dyDescent="0.25">
      <c r="A174" s="149" t="s">
        <v>1117</v>
      </c>
      <c r="B174" s="150" t="s">
        <v>1118</v>
      </c>
      <c r="C174" s="151">
        <v>0</v>
      </c>
      <c r="D174" s="151">
        <v>0</v>
      </c>
    </row>
    <row r="175" spans="1:4" ht="15.6" customHeight="1" x14ac:dyDescent="0.25">
      <c r="A175" s="149" t="s">
        <v>392</v>
      </c>
      <c r="B175" s="150" t="s">
        <v>393</v>
      </c>
      <c r="C175" s="151">
        <v>62543000</v>
      </c>
      <c r="D175" s="151">
        <v>62543000</v>
      </c>
    </row>
    <row r="176" spans="1:4" ht="15.6" customHeight="1" x14ac:dyDescent="0.25">
      <c r="A176" s="149" t="s">
        <v>394</v>
      </c>
      <c r="B176" s="150" t="s">
        <v>395</v>
      </c>
      <c r="C176" s="151">
        <v>0</v>
      </c>
      <c r="D176" s="151">
        <v>0</v>
      </c>
    </row>
    <row r="177" spans="1:4" ht="15.6" customHeight="1" x14ac:dyDescent="0.25">
      <c r="A177" s="149" t="s">
        <v>396</v>
      </c>
      <c r="B177" s="150" t="s">
        <v>397</v>
      </c>
      <c r="C177" s="151">
        <v>0</v>
      </c>
      <c r="D177" s="151">
        <v>0</v>
      </c>
    </row>
    <row r="178" spans="1:4" ht="15.6" customHeight="1" x14ac:dyDescent="0.25">
      <c r="A178" s="149" t="s">
        <v>398</v>
      </c>
      <c r="B178" s="150" t="s">
        <v>399</v>
      </c>
      <c r="C178" s="151">
        <v>62543000</v>
      </c>
      <c r="D178" s="151">
        <v>62543000</v>
      </c>
    </row>
    <row r="179" spans="1:4" ht="15.6" customHeight="1" x14ac:dyDescent="0.25">
      <c r="A179" s="149" t="s">
        <v>400</v>
      </c>
      <c r="B179" s="150" t="s">
        <v>401</v>
      </c>
      <c r="C179" s="151">
        <v>0</v>
      </c>
      <c r="D179" s="151">
        <v>0</v>
      </c>
    </row>
    <row r="180" spans="1:4" ht="15.6" customHeight="1" x14ac:dyDescent="0.25">
      <c r="A180" s="149" t="s">
        <v>402</v>
      </c>
      <c r="B180" s="150" t="s">
        <v>403</v>
      </c>
      <c r="C180" s="151">
        <v>0</v>
      </c>
      <c r="D180" s="151">
        <v>0</v>
      </c>
    </row>
    <row r="181" spans="1:4" ht="15.6" customHeight="1" x14ac:dyDescent="0.25">
      <c r="A181" s="149" t="s">
        <v>404</v>
      </c>
      <c r="B181" s="150" t="s">
        <v>405</v>
      </c>
      <c r="C181" s="151">
        <v>0</v>
      </c>
      <c r="D181" s="151">
        <v>0</v>
      </c>
    </row>
    <row r="182" spans="1:4" ht="15.6" customHeight="1" x14ac:dyDescent="0.25">
      <c r="A182" s="149" t="s">
        <v>406</v>
      </c>
      <c r="B182" s="150" t="s">
        <v>407</v>
      </c>
      <c r="C182" s="151">
        <v>4311195.0999999996</v>
      </c>
      <c r="D182" s="151">
        <v>11224777.68</v>
      </c>
    </row>
    <row r="183" spans="1:4" ht="15.6" customHeight="1" x14ac:dyDescent="0.25">
      <c r="A183" s="149" t="s">
        <v>408</v>
      </c>
      <c r="B183" s="150" t="s">
        <v>409</v>
      </c>
      <c r="C183" s="151">
        <v>0</v>
      </c>
      <c r="D183" s="151">
        <v>0</v>
      </c>
    </row>
    <row r="184" spans="1:4" ht="15.6" customHeight="1" x14ac:dyDescent="0.25">
      <c r="A184" s="149" t="s">
        <v>410</v>
      </c>
      <c r="B184" s="150" t="s">
        <v>411</v>
      </c>
      <c r="C184" s="151">
        <v>1570960.67</v>
      </c>
      <c r="D184" s="151">
        <v>1578815.47</v>
      </c>
    </row>
    <row r="185" spans="1:4" ht="15.6" customHeight="1" x14ac:dyDescent="0.25">
      <c r="A185" s="149" t="s">
        <v>412</v>
      </c>
      <c r="B185" s="150" t="s">
        <v>413</v>
      </c>
      <c r="C185" s="151">
        <v>2740234.43</v>
      </c>
      <c r="D185" s="151">
        <v>9645962.2100000009</v>
      </c>
    </row>
    <row r="186" spans="1:4" ht="15.6" customHeight="1" x14ac:dyDescent="0.25">
      <c r="A186" s="149" t="s">
        <v>414</v>
      </c>
      <c r="B186" s="150" t="s">
        <v>415</v>
      </c>
      <c r="C186" s="151">
        <v>0</v>
      </c>
      <c r="D186" s="151">
        <v>0</v>
      </c>
    </row>
    <row r="187" spans="1:4" ht="15.6" customHeight="1" x14ac:dyDescent="0.25">
      <c r="A187" s="146" t="s">
        <v>1119</v>
      </c>
      <c r="B187" s="147" t="s">
        <v>416</v>
      </c>
      <c r="C187" s="152">
        <v>33482265204.450001</v>
      </c>
      <c r="D187" s="152">
        <v>37022841063.279999</v>
      </c>
    </row>
    <row r="188" spans="1:4" ht="15.6" customHeight="1" x14ac:dyDescent="0.25">
      <c r="A188" s="146" t="s">
        <v>417</v>
      </c>
      <c r="B188" s="147" t="s">
        <v>153</v>
      </c>
      <c r="C188" s="148"/>
      <c r="D188" s="148"/>
    </row>
    <row r="189" spans="1:4" ht="15.6" customHeight="1" x14ac:dyDescent="0.25">
      <c r="A189" s="149" t="s">
        <v>418</v>
      </c>
      <c r="B189" s="150" t="s">
        <v>419</v>
      </c>
      <c r="C189" s="151">
        <v>9559981528.75</v>
      </c>
      <c r="D189" s="151">
        <v>11954530638.74</v>
      </c>
    </row>
    <row r="190" spans="1:4" ht="15.6" customHeight="1" x14ac:dyDescent="0.25">
      <c r="A190" s="149" t="s">
        <v>420</v>
      </c>
      <c r="B190" s="150" t="s">
        <v>421</v>
      </c>
      <c r="C190" s="151">
        <v>0</v>
      </c>
      <c r="D190" s="151">
        <v>0</v>
      </c>
    </row>
    <row r="191" spans="1:4" ht="15.6" customHeight="1" x14ac:dyDescent="0.25">
      <c r="A191" s="149" t="s">
        <v>422</v>
      </c>
      <c r="B191" s="150" t="s">
        <v>423</v>
      </c>
      <c r="C191" s="151">
        <v>8816230638.2900009</v>
      </c>
      <c r="D191" s="151">
        <v>11021079521.18</v>
      </c>
    </row>
    <row r="192" spans="1:4" ht="15.6" customHeight="1" x14ac:dyDescent="0.25">
      <c r="A192" s="149" t="s">
        <v>424</v>
      </c>
      <c r="B192" s="150" t="s">
        <v>425</v>
      </c>
      <c r="C192" s="151">
        <v>743750890.46000004</v>
      </c>
      <c r="D192" s="151">
        <v>933451117.55999994</v>
      </c>
    </row>
    <row r="193" spans="1:4" ht="15.6" customHeight="1" x14ac:dyDescent="0.25">
      <c r="A193" s="149" t="s">
        <v>426</v>
      </c>
      <c r="B193" s="150" t="s">
        <v>427</v>
      </c>
      <c r="C193" s="151">
        <v>0</v>
      </c>
      <c r="D193" s="151">
        <v>0</v>
      </c>
    </row>
    <row r="194" spans="1:4" ht="15.6" customHeight="1" x14ac:dyDescent="0.25">
      <c r="A194" s="149" t="s">
        <v>1120</v>
      </c>
      <c r="B194" s="150" t="s">
        <v>1121</v>
      </c>
      <c r="C194" s="151">
        <v>0</v>
      </c>
      <c r="D194" s="151">
        <v>0</v>
      </c>
    </row>
    <row r="195" spans="1:4" ht="15.6" customHeight="1" x14ac:dyDescent="0.25">
      <c r="A195" s="149" t="s">
        <v>428</v>
      </c>
      <c r="B195" s="150" t="s">
        <v>429</v>
      </c>
      <c r="C195" s="151">
        <v>3635792045.6100001</v>
      </c>
      <c r="D195" s="151">
        <v>4916485610.6099997</v>
      </c>
    </row>
    <row r="196" spans="1:4" ht="15.6" customHeight="1" x14ac:dyDescent="0.25">
      <c r="A196" s="149" t="s">
        <v>430</v>
      </c>
      <c r="B196" s="150" t="s">
        <v>431</v>
      </c>
      <c r="C196" s="151">
        <v>441269431.16000003</v>
      </c>
      <c r="D196" s="151">
        <v>554756339.15999997</v>
      </c>
    </row>
    <row r="197" spans="1:4" ht="15.6" customHeight="1" x14ac:dyDescent="0.25">
      <c r="A197" s="149" t="s">
        <v>1122</v>
      </c>
      <c r="B197" s="150" t="s">
        <v>1123</v>
      </c>
      <c r="C197" s="151">
        <v>0</v>
      </c>
      <c r="D197" s="151">
        <v>0</v>
      </c>
    </row>
    <row r="198" spans="1:4" ht="15.6" customHeight="1" x14ac:dyDescent="0.25">
      <c r="A198" s="149" t="s">
        <v>432</v>
      </c>
      <c r="B198" s="150" t="s">
        <v>433</v>
      </c>
      <c r="C198" s="151">
        <v>3194522614.4499998</v>
      </c>
      <c r="D198" s="151">
        <v>4361729271.4499998</v>
      </c>
    </row>
    <row r="199" spans="1:4" ht="15.6" customHeight="1" x14ac:dyDescent="0.25">
      <c r="A199" s="149" t="s">
        <v>1124</v>
      </c>
      <c r="B199" s="150" t="s">
        <v>434</v>
      </c>
      <c r="C199" s="151">
        <v>2115441092.53</v>
      </c>
      <c r="D199" s="151">
        <v>2798395641.2600002</v>
      </c>
    </row>
    <row r="200" spans="1:4" ht="15.6" customHeight="1" x14ac:dyDescent="0.25">
      <c r="A200" s="149" t="s">
        <v>1125</v>
      </c>
      <c r="B200" s="150" t="s">
        <v>435</v>
      </c>
      <c r="C200" s="151">
        <v>1079081521.9200001</v>
      </c>
      <c r="D200" s="151">
        <v>1563333630.1900001</v>
      </c>
    </row>
    <row r="201" spans="1:4" ht="31.15" customHeight="1" x14ac:dyDescent="0.25">
      <c r="A201" s="149" t="s">
        <v>1126</v>
      </c>
      <c r="B201" s="150" t="s">
        <v>1127</v>
      </c>
      <c r="C201" s="151">
        <v>0</v>
      </c>
      <c r="D201" s="151">
        <v>0</v>
      </c>
    </row>
    <row r="202" spans="1:4" ht="15.6" customHeight="1" x14ac:dyDescent="0.25">
      <c r="A202" s="149" t="s">
        <v>436</v>
      </c>
      <c r="B202" s="150" t="s">
        <v>437</v>
      </c>
      <c r="C202" s="151">
        <v>53678032.520000003</v>
      </c>
      <c r="D202" s="151">
        <v>65430946.140000001</v>
      </c>
    </row>
    <row r="203" spans="1:4" ht="31.15" customHeight="1" x14ac:dyDescent="0.25">
      <c r="A203" s="149" t="s">
        <v>1128</v>
      </c>
      <c r="B203" s="150" t="s">
        <v>438</v>
      </c>
      <c r="C203" s="151">
        <v>38824070.020000003</v>
      </c>
      <c r="D203" s="151">
        <v>43540896.140000001</v>
      </c>
    </row>
    <row r="204" spans="1:4" ht="15.6" customHeight="1" x14ac:dyDescent="0.25">
      <c r="A204" s="149" t="s">
        <v>1129</v>
      </c>
      <c r="B204" s="150" t="s">
        <v>439</v>
      </c>
      <c r="C204" s="151">
        <v>38824070.020000003</v>
      </c>
      <c r="D204" s="151">
        <v>43540896.140000001</v>
      </c>
    </row>
    <row r="205" spans="1:4" ht="15.6" customHeight="1" x14ac:dyDescent="0.25">
      <c r="A205" s="149" t="s">
        <v>1130</v>
      </c>
      <c r="B205" s="150" t="s">
        <v>440</v>
      </c>
      <c r="C205" s="151">
        <v>0</v>
      </c>
      <c r="D205" s="151">
        <v>0</v>
      </c>
    </row>
    <row r="206" spans="1:4" ht="15.6" customHeight="1" x14ac:dyDescent="0.25">
      <c r="A206" s="149" t="s">
        <v>1131</v>
      </c>
      <c r="B206" s="150" t="s">
        <v>1132</v>
      </c>
      <c r="C206" s="151">
        <v>0</v>
      </c>
      <c r="D206" s="151">
        <v>0</v>
      </c>
    </row>
    <row r="207" spans="1:4" ht="15.6" customHeight="1" x14ac:dyDescent="0.25">
      <c r="A207" s="149" t="s">
        <v>1133</v>
      </c>
      <c r="B207" s="150" t="s">
        <v>441</v>
      </c>
      <c r="C207" s="151">
        <v>14853962.5</v>
      </c>
      <c r="D207" s="151">
        <v>21890050</v>
      </c>
    </row>
    <row r="208" spans="1:4" ht="15.6" customHeight="1" x14ac:dyDescent="0.25">
      <c r="A208" s="149" t="s">
        <v>1134</v>
      </c>
      <c r="B208" s="150" t="s">
        <v>442</v>
      </c>
      <c r="C208" s="151">
        <v>0</v>
      </c>
      <c r="D208" s="151">
        <v>0</v>
      </c>
    </row>
    <row r="209" spans="1:4" ht="15.6" customHeight="1" x14ac:dyDescent="0.25">
      <c r="A209" s="149" t="s">
        <v>1135</v>
      </c>
      <c r="B209" s="150" t="s">
        <v>443</v>
      </c>
      <c r="C209" s="151">
        <v>0</v>
      </c>
      <c r="D209" s="151">
        <v>0</v>
      </c>
    </row>
    <row r="210" spans="1:4" ht="15.6" customHeight="1" x14ac:dyDescent="0.25">
      <c r="A210" s="149" t="s">
        <v>1136</v>
      </c>
      <c r="B210" s="150" t="s">
        <v>444</v>
      </c>
      <c r="C210" s="151">
        <v>14853962.5</v>
      </c>
      <c r="D210" s="151">
        <v>21890050</v>
      </c>
    </row>
    <row r="211" spans="1:4" ht="15.6" customHeight="1" x14ac:dyDescent="0.25">
      <c r="A211" s="149" t="s">
        <v>1137</v>
      </c>
      <c r="B211" s="150" t="s">
        <v>445</v>
      </c>
      <c r="C211" s="151">
        <v>0</v>
      </c>
      <c r="D211" s="151">
        <v>0</v>
      </c>
    </row>
    <row r="212" spans="1:4" ht="15.6" customHeight="1" x14ac:dyDescent="0.25">
      <c r="A212" s="149" t="s">
        <v>1138</v>
      </c>
      <c r="B212" s="150" t="s">
        <v>446</v>
      </c>
      <c r="C212" s="151">
        <v>0</v>
      </c>
      <c r="D212" s="151">
        <v>0</v>
      </c>
    </row>
    <row r="213" spans="1:4" ht="15.6" customHeight="1" x14ac:dyDescent="0.25">
      <c r="A213" s="149" t="s">
        <v>1139</v>
      </c>
      <c r="B213" s="150" t="s">
        <v>447</v>
      </c>
      <c r="C213" s="151">
        <v>0</v>
      </c>
      <c r="D213" s="151">
        <v>0</v>
      </c>
    </row>
    <row r="214" spans="1:4" ht="15.6" customHeight="1" x14ac:dyDescent="0.25">
      <c r="A214" s="149" t="s">
        <v>1140</v>
      </c>
      <c r="B214" s="150" t="s">
        <v>448</v>
      </c>
      <c r="C214" s="151">
        <v>0</v>
      </c>
      <c r="D214" s="151">
        <v>0</v>
      </c>
    </row>
    <row r="215" spans="1:4" ht="15.6" customHeight="1" x14ac:dyDescent="0.25">
      <c r="A215" s="146" t="s">
        <v>1141</v>
      </c>
      <c r="B215" s="147" t="s">
        <v>449</v>
      </c>
      <c r="C215" s="152">
        <v>13249451606.879999</v>
      </c>
      <c r="D215" s="152">
        <v>16936447195.49</v>
      </c>
    </row>
    <row r="216" spans="1:4" ht="15.6" customHeight="1" x14ac:dyDescent="0.25">
      <c r="A216" s="146" t="s">
        <v>450</v>
      </c>
      <c r="B216" s="147" t="s">
        <v>153</v>
      </c>
      <c r="C216" s="148"/>
      <c r="D216" s="148"/>
    </row>
    <row r="217" spans="1:4" ht="15.6" customHeight="1" x14ac:dyDescent="0.25">
      <c r="A217" s="149" t="s">
        <v>451</v>
      </c>
      <c r="B217" s="150" t="s">
        <v>452</v>
      </c>
      <c r="C217" s="151">
        <v>17003172554.110001</v>
      </c>
      <c r="D217" s="151">
        <v>18008707166.73</v>
      </c>
    </row>
    <row r="218" spans="1:4" ht="15.6" customHeight="1" x14ac:dyDescent="0.25">
      <c r="A218" s="149" t="s">
        <v>453</v>
      </c>
      <c r="B218" s="150" t="s">
        <v>454</v>
      </c>
      <c r="C218" s="151">
        <v>0</v>
      </c>
      <c r="D218" s="151">
        <v>0</v>
      </c>
    </row>
    <row r="219" spans="1:4" ht="15.6" customHeight="1" x14ac:dyDescent="0.25">
      <c r="A219" s="149" t="s">
        <v>455</v>
      </c>
      <c r="B219" s="150" t="s">
        <v>456</v>
      </c>
      <c r="C219" s="151">
        <v>16629900831.16</v>
      </c>
      <c r="D219" s="151">
        <v>17682156776.360001</v>
      </c>
    </row>
    <row r="220" spans="1:4" ht="15.6" customHeight="1" x14ac:dyDescent="0.25">
      <c r="A220" s="149" t="s">
        <v>457</v>
      </c>
      <c r="B220" s="150" t="s">
        <v>458</v>
      </c>
      <c r="C220" s="151">
        <v>373271722.94999999</v>
      </c>
      <c r="D220" s="151">
        <v>326550390.37</v>
      </c>
    </row>
    <row r="221" spans="1:4" ht="15.6" customHeight="1" x14ac:dyDescent="0.25">
      <c r="A221" s="149" t="s">
        <v>459</v>
      </c>
      <c r="B221" s="150" t="s">
        <v>460</v>
      </c>
      <c r="C221" s="151">
        <v>0</v>
      </c>
      <c r="D221" s="151">
        <v>0</v>
      </c>
    </row>
    <row r="222" spans="1:4" ht="15.6" customHeight="1" x14ac:dyDescent="0.25">
      <c r="A222" s="149" t="s">
        <v>1142</v>
      </c>
      <c r="B222" s="150" t="s">
        <v>1143</v>
      </c>
      <c r="C222" s="151">
        <v>0</v>
      </c>
      <c r="D222" s="151">
        <v>0</v>
      </c>
    </row>
    <row r="223" spans="1:4" ht="15.6" customHeight="1" x14ac:dyDescent="0.25">
      <c r="A223" s="149" t="s">
        <v>461</v>
      </c>
      <c r="B223" s="150" t="s">
        <v>462</v>
      </c>
      <c r="C223" s="151">
        <v>3174944792.3400002</v>
      </c>
      <c r="D223" s="151">
        <v>2023077692.25</v>
      </c>
    </row>
    <row r="224" spans="1:4" ht="15.6" customHeight="1" x14ac:dyDescent="0.25">
      <c r="A224" s="149" t="s">
        <v>463</v>
      </c>
      <c r="B224" s="150" t="s">
        <v>464</v>
      </c>
      <c r="C224" s="151">
        <v>102679501.84999999</v>
      </c>
      <c r="D224" s="151">
        <v>22373478.77</v>
      </c>
    </row>
    <row r="225" spans="1:4" ht="15.6" customHeight="1" x14ac:dyDescent="0.25">
      <c r="A225" s="149" t="s">
        <v>1144</v>
      </c>
      <c r="B225" s="150" t="s">
        <v>1145</v>
      </c>
      <c r="C225" s="151">
        <v>0</v>
      </c>
      <c r="D225" s="151">
        <v>0</v>
      </c>
    </row>
    <row r="226" spans="1:4" ht="15.6" customHeight="1" x14ac:dyDescent="0.25">
      <c r="A226" s="149" t="s">
        <v>465</v>
      </c>
      <c r="B226" s="150" t="s">
        <v>466</v>
      </c>
      <c r="C226" s="151">
        <v>3072265290.4899998</v>
      </c>
      <c r="D226" s="151">
        <v>2000704213.48</v>
      </c>
    </row>
    <row r="227" spans="1:4" ht="15.6" customHeight="1" x14ac:dyDescent="0.25">
      <c r="A227" s="149" t="s">
        <v>467</v>
      </c>
      <c r="B227" s="150" t="s">
        <v>468</v>
      </c>
      <c r="C227" s="151">
        <v>1009802301.05</v>
      </c>
      <c r="D227" s="151">
        <v>377779078.75</v>
      </c>
    </row>
    <row r="228" spans="1:4" ht="15.6" customHeight="1" x14ac:dyDescent="0.25">
      <c r="A228" s="149" t="s">
        <v>469</v>
      </c>
      <c r="B228" s="150" t="s">
        <v>470</v>
      </c>
      <c r="C228" s="151">
        <v>2062462989.4400001</v>
      </c>
      <c r="D228" s="151">
        <v>1622925134.73</v>
      </c>
    </row>
    <row r="229" spans="1:4" ht="31.15" customHeight="1" x14ac:dyDescent="0.25">
      <c r="A229" s="149" t="s">
        <v>1146</v>
      </c>
      <c r="B229" s="150" t="s">
        <v>1147</v>
      </c>
      <c r="C229" s="151">
        <v>0</v>
      </c>
      <c r="D229" s="151">
        <v>0</v>
      </c>
    </row>
    <row r="230" spans="1:4" ht="15.6" customHeight="1" x14ac:dyDescent="0.25">
      <c r="A230" s="149" t="s">
        <v>471</v>
      </c>
      <c r="B230" s="150" t="s">
        <v>472</v>
      </c>
      <c r="C230" s="151">
        <v>54696251.119999997</v>
      </c>
      <c r="D230" s="151">
        <v>54609008.810000002</v>
      </c>
    </row>
    <row r="231" spans="1:4" ht="31.15" customHeight="1" x14ac:dyDescent="0.25">
      <c r="A231" s="149" t="s">
        <v>1148</v>
      </c>
      <c r="B231" s="150" t="s">
        <v>473</v>
      </c>
      <c r="C231" s="151">
        <v>2696018.52</v>
      </c>
      <c r="D231" s="151">
        <v>2731281.13</v>
      </c>
    </row>
    <row r="232" spans="1:4" ht="15.6" customHeight="1" x14ac:dyDescent="0.25">
      <c r="A232" s="149" t="s">
        <v>1149</v>
      </c>
      <c r="B232" s="150" t="s">
        <v>474</v>
      </c>
      <c r="C232" s="151">
        <v>2696018.52</v>
      </c>
      <c r="D232" s="151">
        <v>2731281.13</v>
      </c>
    </row>
    <row r="233" spans="1:4" ht="15.6" customHeight="1" x14ac:dyDescent="0.25">
      <c r="A233" s="149" t="s">
        <v>1150</v>
      </c>
      <c r="B233" s="150" t="s">
        <v>475</v>
      </c>
      <c r="C233" s="151">
        <v>0</v>
      </c>
      <c r="D233" s="151">
        <v>0</v>
      </c>
    </row>
    <row r="234" spans="1:4" ht="15.6" customHeight="1" x14ac:dyDescent="0.25">
      <c r="A234" s="149" t="s">
        <v>1151</v>
      </c>
      <c r="B234" s="150" t="s">
        <v>1152</v>
      </c>
      <c r="C234" s="151">
        <v>0</v>
      </c>
      <c r="D234" s="151">
        <v>0</v>
      </c>
    </row>
    <row r="235" spans="1:4" ht="15.6" customHeight="1" x14ac:dyDescent="0.25">
      <c r="A235" s="149" t="s">
        <v>476</v>
      </c>
      <c r="B235" s="150" t="s">
        <v>477</v>
      </c>
      <c r="C235" s="151">
        <v>47689037.5</v>
      </c>
      <c r="D235" s="151">
        <v>40652950</v>
      </c>
    </row>
    <row r="236" spans="1:4" ht="15.6" customHeight="1" x14ac:dyDescent="0.25">
      <c r="A236" s="149" t="s">
        <v>478</v>
      </c>
      <c r="B236" s="150" t="s">
        <v>479</v>
      </c>
      <c r="C236" s="151">
        <v>0</v>
      </c>
      <c r="D236" s="151">
        <v>0</v>
      </c>
    </row>
    <row r="237" spans="1:4" ht="15.6" customHeight="1" x14ac:dyDescent="0.25">
      <c r="A237" s="149" t="s">
        <v>480</v>
      </c>
      <c r="B237" s="150" t="s">
        <v>481</v>
      </c>
      <c r="C237" s="151">
        <v>0</v>
      </c>
      <c r="D237" s="151">
        <v>0</v>
      </c>
    </row>
    <row r="238" spans="1:4" ht="15.6" customHeight="1" x14ac:dyDescent="0.25">
      <c r="A238" s="149" t="s">
        <v>482</v>
      </c>
      <c r="B238" s="150" t="s">
        <v>483</v>
      </c>
      <c r="C238" s="151">
        <v>47689037.5</v>
      </c>
      <c r="D238" s="151">
        <v>40652950</v>
      </c>
    </row>
    <row r="239" spans="1:4" ht="15.6" customHeight="1" x14ac:dyDescent="0.25">
      <c r="A239" s="149" t="s">
        <v>484</v>
      </c>
      <c r="B239" s="150" t="s">
        <v>485</v>
      </c>
      <c r="C239" s="151">
        <v>0</v>
      </c>
      <c r="D239" s="151">
        <v>0</v>
      </c>
    </row>
    <row r="240" spans="1:4" ht="15.6" customHeight="1" x14ac:dyDescent="0.25">
      <c r="A240" s="149" t="s">
        <v>486</v>
      </c>
      <c r="B240" s="150" t="s">
        <v>487</v>
      </c>
      <c r="C240" s="151">
        <v>0</v>
      </c>
      <c r="D240" s="151">
        <v>0</v>
      </c>
    </row>
    <row r="241" spans="1:4" ht="15.6" customHeight="1" x14ac:dyDescent="0.25">
      <c r="A241" s="149" t="s">
        <v>488</v>
      </c>
      <c r="B241" s="150" t="s">
        <v>489</v>
      </c>
      <c r="C241" s="151">
        <v>0</v>
      </c>
      <c r="D241" s="151">
        <v>0</v>
      </c>
    </row>
    <row r="242" spans="1:4" ht="15.6" customHeight="1" x14ac:dyDescent="0.25">
      <c r="A242" s="149" t="s">
        <v>406</v>
      </c>
      <c r="B242" s="150" t="s">
        <v>490</v>
      </c>
      <c r="C242" s="151">
        <v>4311195.0999999996</v>
      </c>
      <c r="D242" s="151">
        <v>11224777.68</v>
      </c>
    </row>
    <row r="243" spans="1:4" ht="15.6" customHeight="1" x14ac:dyDescent="0.25">
      <c r="A243" s="149" t="s">
        <v>408</v>
      </c>
      <c r="B243" s="150" t="s">
        <v>491</v>
      </c>
      <c r="C243" s="151">
        <v>0</v>
      </c>
      <c r="D243" s="151">
        <v>0</v>
      </c>
    </row>
    <row r="244" spans="1:4" ht="15.6" customHeight="1" x14ac:dyDescent="0.25">
      <c r="A244" s="149" t="s">
        <v>410</v>
      </c>
      <c r="B244" s="150" t="s">
        <v>492</v>
      </c>
      <c r="C244" s="151">
        <v>1570960.67</v>
      </c>
      <c r="D244" s="151">
        <v>1578815.47</v>
      </c>
    </row>
    <row r="245" spans="1:4" ht="15.6" customHeight="1" x14ac:dyDescent="0.25">
      <c r="A245" s="149" t="s">
        <v>412</v>
      </c>
      <c r="B245" s="150" t="s">
        <v>493</v>
      </c>
      <c r="C245" s="151">
        <v>2740234.43</v>
      </c>
      <c r="D245" s="151">
        <v>9645962.2100000009</v>
      </c>
    </row>
    <row r="246" spans="1:4" ht="15.6" customHeight="1" x14ac:dyDescent="0.25">
      <c r="A246" s="149" t="s">
        <v>494</v>
      </c>
      <c r="B246" s="150" t="s">
        <v>495</v>
      </c>
      <c r="C246" s="151">
        <v>0</v>
      </c>
      <c r="D246" s="151">
        <v>0</v>
      </c>
    </row>
    <row r="247" spans="1:4" ht="15.6" customHeight="1" x14ac:dyDescent="0.25">
      <c r="A247" s="146" t="s">
        <v>496</v>
      </c>
      <c r="B247" s="147" t="s">
        <v>497</v>
      </c>
      <c r="C247" s="152">
        <v>20232813597.57</v>
      </c>
      <c r="D247" s="152">
        <v>20086393867.790001</v>
      </c>
    </row>
    <row r="248" spans="1:4" ht="15.6" customHeight="1" x14ac:dyDescent="0.25">
      <c r="A248" s="149" t="s">
        <v>498</v>
      </c>
      <c r="B248" s="150" t="s">
        <v>499</v>
      </c>
      <c r="C248" s="151">
        <v>0</v>
      </c>
      <c r="D248" s="151">
        <v>0</v>
      </c>
    </row>
    <row r="249" spans="1:4" ht="15.6" customHeight="1" x14ac:dyDescent="0.25">
      <c r="A249" s="146" t="s">
        <v>500</v>
      </c>
      <c r="B249" s="147" t="s">
        <v>153</v>
      </c>
      <c r="C249" s="148"/>
      <c r="D249" s="148"/>
    </row>
    <row r="250" spans="1:4" ht="15.6" customHeight="1" x14ac:dyDescent="0.25">
      <c r="A250" s="149" t="s">
        <v>501</v>
      </c>
      <c r="B250" s="150" t="s">
        <v>502</v>
      </c>
      <c r="C250" s="151">
        <v>0</v>
      </c>
      <c r="D250" s="151">
        <v>0</v>
      </c>
    </row>
    <row r="251" spans="1:4" ht="15.6" customHeight="1" x14ac:dyDescent="0.25">
      <c r="A251" s="149" t="s">
        <v>503</v>
      </c>
      <c r="B251" s="150" t="s">
        <v>504</v>
      </c>
      <c r="C251" s="151">
        <v>0</v>
      </c>
      <c r="D251" s="151">
        <v>0</v>
      </c>
    </row>
    <row r="252" spans="1:4" ht="15.6" customHeight="1" x14ac:dyDescent="0.25">
      <c r="A252" s="149" t="s">
        <v>505</v>
      </c>
      <c r="B252" s="150" t="s">
        <v>506</v>
      </c>
      <c r="C252" s="151">
        <v>0</v>
      </c>
      <c r="D252" s="151">
        <v>0</v>
      </c>
    </row>
    <row r="253" spans="1:4" ht="15.6" customHeight="1" x14ac:dyDescent="0.25">
      <c r="A253" s="149" t="s">
        <v>1153</v>
      </c>
      <c r="B253" s="150" t="s">
        <v>507</v>
      </c>
      <c r="C253" s="151">
        <v>0</v>
      </c>
      <c r="D253" s="151">
        <v>0</v>
      </c>
    </row>
    <row r="254" spans="1:4" ht="15.6" customHeight="1" x14ac:dyDescent="0.25">
      <c r="A254" s="149" t="s">
        <v>1154</v>
      </c>
      <c r="B254" s="150" t="s">
        <v>508</v>
      </c>
      <c r="C254" s="151">
        <v>0</v>
      </c>
      <c r="D254" s="151">
        <v>0</v>
      </c>
    </row>
    <row r="255" spans="1:4" ht="15.6" customHeight="1" x14ac:dyDescent="0.25">
      <c r="A255" s="149" t="s">
        <v>1155</v>
      </c>
      <c r="B255" s="150" t="s">
        <v>509</v>
      </c>
      <c r="C255" s="151">
        <v>0</v>
      </c>
      <c r="D255" s="151">
        <v>0</v>
      </c>
    </row>
    <row r="256" spans="1:4" ht="15.6" customHeight="1" x14ac:dyDescent="0.25">
      <c r="A256" s="149" t="s">
        <v>1156</v>
      </c>
      <c r="B256" s="150" t="s">
        <v>510</v>
      </c>
      <c r="C256" s="151">
        <v>0</v>
      </c>
      <c r="D256" s="151">
        <v>0</v>
      </c>
    </row>
    <row r="257" spans="1:4" ht="15.6" customHeight="1" x14ac:dyDescent="0.25">
      <c r="A257" s="149" t="s">
        <v>1157</v>
      </c>
      <c r="B257" s="150" t="s">
        <v>511</v>
      </c>
      <c r="C257" s="151">
        <v>0</v>
      </c>
      <c r="D257" s="151">
        <v>0</v>
      </c>
    </row>
    <row r="258" spans="1:4" ht="15.6" customHeight="1" x14ac:dyDescent="0.25">
      <c r="A258" s="149" t="s">
        <v>512</v>
      </c>
      <c r="B258" s="150" t="s">
        <v>513</v>
      </c>
      <c r="C258" s="151">
        <v>0</v>
      </c>
      <c r="D258" s="151">
        <v>0</v>
      </c>
    </row>
    <row r="259" spans="1:4" ht="15.6" customHeight="1" x14ac:dyDescent="0.25">
      <c r="A259" s="149" t="s">
        <v>1158</v>
      </c>
      <c r="B259" s="150" t="s">
        <v>514</v>
      </c>
      <c r="C259" s="151">
        <v>0</v>
      </c>
      <c r="D259" s="151">
        <v>0</v>
      </c>
    </row>
    <row r="260" spans="1:4" ht="15.6" customHeight="1" x14ac:dyDescent="0.25">
      <c r="A260" s="149" t="s">
        <v>1159</v>
      </c>
      <c r="B260" s="150" t="s">
        <v>515</v>
      </c>
      <c r="C260" s="151">
        <v>0</v>
      </c>
      <c r="D260" s="151">
        <v>0</v>
      </c>
    </row>
    <row r="261" spans="1:4" ht="15.6" customHeight="1" x14ac:dyDescent="0.25">
      <c r="A261" s="149" t="s">
        <v>1160</v>
      </c>
      <c r="B261" s="150" t="s">
        <v>516</v>
      </c>
      <c r="C261" s="151">
        <v>0</v>
      </c>
      <c r="D261" s="151">
        <v>0</v>
      </c>
    </row>
    <row r="262" spans="1:4" ht="15.6" customHeight="1" x14ac:dyDescent="0.25">
      <c r="A262" s="149" t="s">
        <v>1161</v>
      </c>
      <c r="B262" s="150" t="s">
        <v>517</v>
      </c>
      <c r="C262" s="151">
        <v>0</v>
      </c>
      <c r="D262" s="151">
        <v>0</v>
      </c>
    </row>
    <row r="263" spans="1:4" ht="15.6" customHeight="1" x14ac:dyDescent="0.25">
      <c r="A263" s="149" t="s">
        <v>1162</v>
      </c>
      <c r="B263" s="150" t="s">
        <v>518</v>
      </c>
      <c r="C263" s="151">
        <v>0</v>
      </c>
      <c r="D263" s="151">
        <v>0</v>
      </c>
    </row>
    <row r="264" spans="1:4" ht="15.6" customHeight="1" x14ac:dyDescent="0.25">
      <c r="A264" s="149" t="s">
        <v>1163</v>
      </c>
      <c r="B264" s="150" t="s">
        <v>519</v>
      </c>
      <c r="C264" s="151">
        <v>0</v>
      </c>
      <c r="D264" s="151">
        <v>0</v>
      </c>
    </row>
    <row r="265" spans="1:4" ht="15.6" customHeight="1" x14ac:dyDescent="0.25">
      <c r="A265" s="149" t="s">
        <v>1164</v>
      </c>
      <c r="B265" s="150" t="s">
        <v>1165</v>
      </c>
      <c r="C265" s="151">
        <v>0</v>
      </c>
      <c r="D265" s="151">
        <v>0</v>
      </c>
    </row>
    <row r="266" spans="1:4" ht="15.6" customHeight="1" x14ac:dyDescent="0.25">
      <c r="A266" s="149" t="s">
        <v>520</v>
      </c>
      <c r="B266" s="150" t="s">
        <v>521</v>
      </c>
      <c r="C266" s="151">
        <v>0</v>
      </c>
      <c r="D266" s="151">
        <v>0</v>
      </c>
    </row>
    <row r="267" spans="1:4" ht="15.6" customHeight="1" x14ac:dyDescent="0.25">
      <c r="A267" s="146" t="s">
        <v>522</v>
      </c>
      <c r="B267" s="147" t="s">
        <v>153</v>
      </c>
      <c r="C267" s="148"/>
      <c r="D267" s="148"/>
    </row>
    <row r="268" spans="1:4" ht="15.6" customHeight="1" x14ac:dyDescent="0.25">
      <c r="A268" s="149" t="s">
        <v>1166</v>
      </c>
      <c r="B268" s="150" t="s">
        <v>523</v>
      </c>
      <c r="C268" s="151">
        <v>0</v>
      </c>
      <c r="D268" s="151">
        <v>0</v>
      </c>
    </row>
    <row r="269" spans="1:4" ht="15.6" customHeight="1" x14ac:dyDescent="0.25">
      <c r="A269" s="149" t="s">
        <v>1167</v>
      </c>
      <c r="B269" s="150" t="s">
        <v>524</v>
      </c>
      <c r="C269" s="151">
        <v>0</v>
      </c>
      <c r="D269" s="151">
        <v>0</v>
      </c>
    </row>
    <row r="270" spans="1:4" ht="15.6" customHeight="1" x14ac:dyDescent="0.25">
      <c r="A270" s="149" t="s">
        <v>1168</v>
      </c>
      <c r="B270" s="150" t="s">
        <v>525</v>
      </c>
      <c r="C270" s="151">
        <v>0</v>
      </c>
      <c r="D270" s="151">
        <v>0</v>
      </c>
    </row>
    <row r="271" spans="1:4" ht="15.6" customHeight="1" x14ac:dyDescent="0.25">
      <c r="A271" s="149" t="s">
        <v>1169</v>
      </c>
      <c r="B271" s="150" t="s">
        <v>526</v>
      </c>
      <c r="C271" s="151">
        <v>0</v>
      </c>
      <c r="D271" s="151">
        <v>0</v>
      </c>
    </row>
    <row r="272" spans="1:4" ht="15.6" customHeight="1" x14ac:dyDescent="0.25">
      <c r="A272" s="149" t="s">
        <v>1170</v>
      </c>
      <c r="B272" s="150" t="s">
        <v>527</v>
      </c>
      <c r="C272" s="151">
        <v>0</v>
      </c>
      <c r="D272" s="151">
        <v>0</v>
      </c>
    </row>
    <row r="273" spans="1:4" ht="15.6" customHeight="1" x14ac:dyDescent="0.25">
      <c r="A273" s="149" t="s">
        <v>1171</v>
      </c>
      <c r="B273" s="150" t="s">
        <v>528</v>
      </c>
      <c r="C273" s="151">
        <v>0</v>
      </c>
      <c r="D273" s="151">
        <v>0</v>
      </c>
    </row>
    <row r="274" spans="1:4" ht="15.6" customHeight="1" x14ac:dyDescent="0.25">
      <c r="A274" s="149" t="s">
        <v>1172</v>
      </c>
      <c r="B274" s="150" t="s">
        <v>529</v>
      </c>
      <c r="C274" s="151">
        <v>0</v>
      </c>
      <c r="D274" s="151">
        <v>0</v>
      </c>
    </row>
    <row r="275" spans="1:4" ht="15.6" customHeight="1" x14ac:dyDescent="0.25">
      <c r="A275" s="149" t="s">
        <v>1173</v>
      </c>
      <c r="B275" s="150" t="s">
        <v>530</v>
      </c>
      <c r="C275" s="151">
        <v>0</v>
      </c>
      <c r="D275" s="151">
        <v>0</v>
      </c>
    </row>
    <row r="276" spans="1:4" ht="31.15" customHeight="1" x14ac:dyDescent="0.25">
      <c r="A276" s="149" t="s">
        <v>1174</v>
      </c>
      <c r="B276" s="150" t="s">
        <v>531</v>
      </c>
      <c r="C276" s="151">
        <v>0</v>
      </c>
      <c r="D276" s="151">
        <v>0</v>
      </c>
    </row>
    <row r="277" spans="1:4" ht="15.6" customHeight="1" x14ac:dyDescent="0.25">
      <c r="A277" s="149" t="s">
        <v>1175</v>
      </c>
      <c r="B277" s="150" t="s">
        <v>532</v>
      </c>
      <c r="C277" s="151">
        <v>0</v>
      </c>
      <c r="D277" s="151">
        <v>0</v>
      </c>
    </row>
    <row r="278" spans="1:4" ht="15.6" customHeight="1" x14ac:dyDescent="0.25">
      <c r="A278" s="149" t="s">
        <v>1176</v>
      </c>
      <c r="B278" s="150" t="s">
        <v>1177</v>
      </c>
      <c r="C278" s="151">
        <v>0</v>
      </c>
      <c r="D278" s="151">
        <v>0</v>
      </c>
    </row>
    <row r="279" spans="1:4" ht="15.6" customHeight="1" x14ac:dyDescent="0.25">
      <c r="A279" s="149" t="s">
        <v>1178</v>
      </c>
      <c r="B279" s="150" t="s">
        <v>533</v>
      </c>
      <c r="C279" s="151">
        <v>0</v>
      </c>
      <c r="D279" s="151">
        <v>0</v>
      </c>
    </row>
    <row r="280" spans="1:4" ht="15.6" customHeight="1" x14ac:dyDescent="0.25">
      <c r="A280" s="146" t="s">
        <v>534</v>
      </c>
      <c r="B280" s="147" t="s">
        <v>153</v>
      </c>
      <c r="C280" s="148"/>
      <c r="D280" s="148"/>
    </row>
    <row r="281" spans="1:4" ht="15.6" customHeight="1" x14ac:dyDescent="0.25">
      <c r="A281" s="149" t="s">
        <v>501</v>
      </c>
      <c r="B281" s="150" t="s">
        <v>535</v>
      </c>
      <c r="C281" s="151">
        <v>0</v>
      </c>
      <c r="D281" s="151">
        <v>0</v>
      </c>
    </row>
    <row r="282" spans="1:4" ht="15.6" customHeight="1" x14ac:dyDescent="0.25">
      <c r="A282" s="149" t="s">
        <v>536</v>
      </c>
      <c r="B282" s="150" t="s">
        <v>537</v>
      </c>
      <c r="C282" s="151">
        <v>0</v>
      </c>
      <c r="D282" s="151">
        <v>0</v>
      </c>
    </row>
    <row r="283" spans="1:4" ht="15.6" customHeight="1" x14ac:dyDescent="0.25">
      <c r="A283" s="149" t="s">
        <v>538</v>
      </c>
      <c r="B283" s="150" t="s">
        <v>539</v>
      </c>
      <c r="C283" s="151">
        <v>0</v>
      </c>
      <c r="D283" s="151">
        <v>0</v>
      </c>
    </row>
    <row r="284" spans="1:4" ht="15.6" customHeight="1" x14ac:dyDescent="0.25">
      <c r="A284" s="149" t="s">
        <v>1153</v>
      </c>
      <c r="B284" s="150" t="s">
        <v>540</v>
      </c>
      <c r="C284" s="151">
        <v>0</v>
      </c>
      <c r="D284" s="151">
        <v>0</v>
      </c>
    </row>
    <row r="285" spans="1:4" ht="15.6" customHeight="1" x14ac:dyDescent="0.25">
      <c r="A285" s="149" t="s">
        <v>1154</v>
      </c>
      <c r="B285" s="150" t="s">
        <v>541</v>
      </c>
      <c r="C285" s="151">
        <v>0</v>
      </c>
      <c r="D285" s="151">
        <v>0</v>
      </c>
    </row>
    <row r="286" spans="1:4" ht="15.6" customHeight="1" x14ac:dyDescent="0.25">
      <c r="A286" s="149" t="s">
        <v>1155</v>
      </c>
      <c r="B286" s="150" t="s">
        <v>542</v>
      </c>
      <c r="C286" s="151">
        <v>0</v>
      </c>
      <c r="D286" s="151">
        <v>0</v>
      </c>
    </row>
    <row r="287" spans="1:4" ht="15.6" customHeight="1" x14ac:dyDescent="0.25">
      <c r="A287" s="149" t="s">
        <v>1179</v>
      </c>
      <c r="B287" s="150" t="s">
        <v>543</v>
      </c>
      <c r="C287" s="151">
        <v>0</v>
      </c>
      <c r="D287" s="151">
        <v>0</v>
      </c>
    </row>
    <row r="288" spans="1:4" ht="15.6" customHeight="1" x14ac:dyDescent="0.25">
      <c r="A288" s="149" t="s">
        <v>1180</v>
      </c>
      <c r="B288" s="150" t="s">
        <v>544</v>
      </c>
      <c r="C288" s="151">
        <v>0</v>
      </c>
      <c r="D288" s="151">
        <v>0</v>
      </c>
    </row>
    <row r="289" spans="1:4" ht="15.6" customHeight="1" x14ac:dyDescent="0.25">
      <c r="A289" s="149" t="s">
        <v>545</v>
      </c>
      <c r="B289" s="150" t="s">
        <v>546</v>
      </c>
      <c r="C289" s="151">
        <v>0</v>
      </c>
      <c r="D289" s="151">
        <v>0</v>
      </c>
    </row>
    <row r="290" spans="1:4" ht="15.6" customHeight="1" x14ac:dyDescent="0.25">
      <c r="A290" s="149" t="s">
        <v>1181</v>
      </c>
      <c r="B290" s="150" t="s">
        <v>547</v>
      </c>
      <c r="C290" s="151">
        <v>0</v>
      </c>
      <c r="D290" s="151">
        <v>0</v>
      </c>
    </row>
    <row r="291" spans="1:4" ht="15.6" customHeight="1" x14ac:dyDescent="0.25">
      <c r="A291" s="149" t="s">
        <v>1182</v>
      </c>
      <c r="B291" s="150" t="s">
        <v>548</v>
      </c>
      <c r="C291" s="151">
        <v>0</v>
      </c>
      <c r="D291" s="151">
        <v>0</v>
      </c>
    </row>
    <row r="292" spans="1:4" ht="15.6" customHeight="1" x14ac:dyDescent="0.25">
      <c r="A292" s="149" t="s">
        <v>1183</v>
      </c>
      <c r="B292" s="150" t="s">
        <v>549</v>
      </c>
      <c r="C292" s="151">
        <v>0</v>
      </c>
      <c r="D292" s="151">
        <v>0</v>
      </c>
    </row>
    <row r="293" spans="1:4" ht="15.6" customHeight="1" x14ac:dyDescent="0.25">
      <c r="A293" s="149" t="s">
        <v>1184</v>
      </c>
      <c r="B293" s="150" t="s">
        <v>550</v>
      </c>
      <c r="C293" s="151">
        <v>0</v>
      </c>
      <c r="D293" s="151">
        <v>0</v>
      </c>
    </row>
    <row r="294" spans="1:4" ht="31.15" customHeight="1" x14ac:dyDescent="0.25">
      <c r="A294" s="149" t="s">
        <v>1185</v>
      </c>
      <c r="B294" s="150" t="s">
        <v>551</v>
      </c>
      <c r="C294" s="151">
        <v>0</v>
      </c>
      <c r="D294" s="151">
        <v>0</v>
      </c>
    </row>
    <row r="295" spans="1:4" ht="15.6" customHeight="1" x14ac:dyDescent="0.25">
      <c r="A295" s="149" t="s">
        <v>1186</v>
      </c>
      <c r="B295" s="150" t="s">
        <v>552</v>
      </c>
      <c r="C295" s="151">
        <v>0</v>
      </c>
      <c r="D295" s="151">
        <v>0</v>
      </c>
    </row>
    <row r="296" spans="1:4" ht="15.6" customHeight="1" x14ac:dyDescent="0.25">
      <c r="A296" s="149" t="s">
        <v>1187</v>
      </c>
      <c r="B296" s="150" t="s">
        <v>1188</v>
      </c>
      <c r="C296" s="151">
        <v>0</v>
      </c>
      <c r="D296" s="151">
        <v>0</v>
      </c>
    </row>
    <row r="297" spans="1:4" ht="15.6" customHeight="1" x14ac:dyDescent="0.25">
      <c r="A297" s="146" t="s">
        <v>553</v>
      </c>
      <c r="B297" s="147" t="s">
        <v>554</v>
      </c>
      <c r="C297" s="152">
        <v>0</v>
      </c>
      <c r="D297" s="152">
        <v>0</v>
      </c>
    </row>
    <row r="298" spans="1:4" ht="15.6" customHeight="1" x14ac:dyDescent="0.25">
      <c r="A298" s="146" t="s">
        <v>555</v>
      </c>
      <c r="B298" s="147" t="s">
        <v>153</v>
      </c>
      <c r="C298" s="148"/>
      <c r="D298" s="148"/>
    </row>
    <row r="299" spans="1:4" ht="15.6" customHeight="1" x14ac:dyDescent="0.25">
      <c r="A299" s="149" t="s">
        <v>556</v>
      </c>
      <c r="B299" s="150" t="s">
        <v>557</v>
      </c>
      <c r="C299" s="151">
        <v>0</v>
      </c>
      <c r="D299" s="151">
        <v>0</v>
      </c>
    </row>
    <row r="300" spans="1:4" ht="15.6" customHeight="1" x14ac:dyDescent="0.25">
      <c r="A300" s="149" t="s">
        <v>1189</v>
      </c>
      <c r="B300" s="150" t="s">
        <v>558</v>
      </c>
      <c r="C300" s="151">
        <v>0</v>
      </c>
      <c r="D300" s="151">
        <v>0</v>
      </c>
    </row>
    <row r="301" spans="1:4" ht="15.6" customHeight="1" x14ac:dyDescent="0.25">
      <c r="A301" s="149" t="s">
        <v>1190</v>
      </c>
      <c r="B301" s="150" t="s">
        <v>559</v>
      </c>
      <c r="C301" s="151">
        <v>0</v>
      </c>
      <c r="D301" s="151">
        <v>0</v>
      </c>
    </row>
    <row r="302" spans="1:4" ht="15.6" customHeight="1" x14ac:dyDescent="0.25">
      <c r="A302" s="149" t="s">
        <v>1191</v>
      </c>
      <c r="B302" s="150" t="s">
        <v>560</v>
      </c>
      <c r="C302" s="151">
        <v>0</v>
      </c>
      <c r="D302" s="151">
        <v>0</v>
      </c>
    </row>
    <row r="303" spans="1:4" ht="15.6" customHeight="1" x14ac:dyDescent="0.25">
      <c r="A303" s="149" t="s">
        <v>1192</v>
      </c>
      <c r="B303" s="150" t="s">
        <v>561</v>
      </c>
      <c r="C303" s="151">
        <v>0</v>
      </c>
      <c r="D303" s="151">
        <v>0</v>
      </c>
    </row>
    <row r="304" spans="1:4" ht="15.6" customHeight="1" x14ac:dyDescent="0.25">
      <c r="A304" s="149" t="s">
        <v>1193</v>
      </c>
      <c r="B304" s="150" t="s">
        <v>562</v>
      </c>
      <c r="C304" s="151">
        <v>0</v>
      </c>
      <c r="D304" s="151">
        <v>0</v>
      </c>
    </row>
    <row r="305" spans="1:4" ht="15.6" customHeight="1" x14ac:dyDescent="0.25">
      <c r="A305" s="149" t="s">
        <v>1194</v>
      </c>
      <c r="B305" s="150" t="s">
        <v>563</v>
      </c>
      <c r="C305" s="151">
        <v>0</v>
      </c>
      <c r="D305" s="151">
        <v>0</v>
      </c>
    </row>
    <row r="306" spans="1:4" ht="15.6" customHeight="1" x14ac:dyDescent="0.25">
      <c r="A306" s="149" t="s">
        <v>1195</v>
      </c>
      <c r="B306" s="150" t="s">
        <v>564</v>
      </c>
      <c r="C306" s="151">
        <v>0</v>
      </c>
      <c r="D306" s="151">
        <v>0</v>
      </c>
    </row>
    <row r="307" spans="1:4" ht="15.6" customHeight="1" x14ac:dyDescent="0.25">
      <c r="A307" s="149" t="s">
        <v>1196</v>
      </c>
      <c r="B307" s="150" t="s">
        <v>565</v>
      </c>
      <c r="C307" s="151">
        <v>0</v>
      </c>
      <c r="D307" s="151">
        <v>0</v>
      </c>
    </row>
    <row r="308" spans="1:4" ht="15.6" customHeight="1" x14ac:dyDescent="0.25">
      <c r="A308" s="149" t="s">
        <v>1197</v>
      </c>
      <c r="B308" s="150" t="s">
        <v>566</v>
      </c>
      <c r="C308" s="151">
        <v>0</v>
      </c>
      <c r="D308" s="151">
        <v>0</v>
      </c>
    </row>
    <row r="309" spans="1:4" ht="15.6" customHeight="1" x14ac:dyDescent="0.25">
      <c r="A309" s="149" t="s">
        <v>1198</v>
      </c>
      <c r="B309" s="150" t="s">
        <v>567</v>
      </c>
      <c r="C309" s="151">
        <v>0</v>
      </c>
      <c r="D309" s="151">
        <v>0</v>
      </c>
    </row>
    <row r="310" spans="1:4" ht="15.6" customHeight="1" x14ac:dyDescent="0.25">
      <c r="A310" s="149" t="s">
        <v>1199</v>
      </c>
      <c r="B310" s="150" t="s">
        <v>568</v>
      </c>
      <c r="C310" s="151">
        <v>0</v>
      </c>
      <c r="D310" s="151">
        <v>0</v>
      </c>
    </row>
    <row r="311" spans="1:4" ht="15.6" customHeight="1" x14ac:dyDescent="0.25">
      <c r="A311" s="149" t="s">
        <v>1200</v>
      </c>
      <c r="B311" s="150" t="s">
        <v>569</v>
      </c>
      <c r="C311" s="151">
        <v>0</v>
      </c>
      <c r="D311" s="151">
        <v>0</v>
      </c>
    </row>
    <row r="312" spans="1:4" ht="15.6" customHeight="1" x14ac:dyDescent="0.25">
      <c r="A312" s="149" t="s">
        <v>1201</v>
      </c>
      <c r="B312" s="150" t="s">
        <v>570</v>
      </c>
      <c r="C312" s="151">
        <v>0</v>
      </c>
      <c r="D312" s="151">
        <v>0</v>
      </c>
    </row>
    <row r="313" spans="1:4" ht="15.6" customHeight="1" x14ac:dyDescent="0.25">
      <c r="A313" s="149" t="s">
        <v>1202</v>
      </c>
      <c r="B313" s="150" t="s">
        <v>571</v>
      </c>
      <c r="C313" s="151">
        <v>0</v>
      </c>
      <c r="D313" s="151">
        <v>0</v>
      </c>
    </row>
    <row r="314" spans="1:4" ht="15.6" customHeight="1" x14ac:dyDescent="0.25">
      <c r="A314" s="149" t="s">
        <v>1203</v>
      </c>
      <c r="B314" s="150" t="s">
        <v>572</v>
      </c>
      <c r="C314" s="151">
        <v>0</v>
      </c>
      <c r="D314" s="151">
        <v>0</v>
      </c>
    </row>
    <row r="315" spans="1:4" ht="15.6" customHeight="1" x14ac:dyDescent="0.25">
      <c r="A315" s="149" t="s">
        <v>1204</v>
      </c>
      <c r="B315" s="150" t="s">
        <v>573</v>
      </c>
      <c r="C315" s="151">
        <v>0</v>
      </c>
      <c r="D315" s="151">
        <v>0</v>
      </c>
    </row>
    <row r="316" spans="1:4" ht="15.6" customHeight="1" x14ac:dyDescent="0.25">
      <c r="A316" s="149" t="s">
        <v>1205</v>
      </c>
      <c r="B316" s="150" t="s">
        <v>574</v>
      </c>
      <c r="C316" s="151">
        <v>0</v>
      </c>
      <c r="D316" s="151">
        <v>0</v>
      </c>
    </row>
    <row r="317" spans="1:4" ht="15.6" customHeight="1" x14ac:dyDescent="0.25">
      <c r="A317" s="149" t="s">
        <v>1206</v>
      </c>
      <c r="B317" s="150" t="s">
        <v>575</v>
      </c>
      <c r="C317" s="151">
        <v>0</v>
      </c>
      <c r="D317" s="151">
        <v>0</v>
      </c>
    </row>
    <row r="318" spans="1:4" ht="31.15" customHeight="1" x14ac:dyDescent="0.25">
      <c r="A318" s="149" t="s">
        <v>1207</v>
      </c>
      <c r="B318" s="150" t="s">
        <v>576</v>
      </c>
      <c r="C318" s="151">
        <v>0</v>
      </c>
      <c r="D318" s="151">
        <v>0</v>
      </c>
    </row>
    <row r="319" spans="1:4" ht="31.15" customHeight="1" x14ac:dyDescent="0.25">
      <c r="A319" s="149" t="s">
        <v>1208</v>
      </c>
      <c r="B319" s="150" t="s">
        <v>577</v>
      </c>
      <c r="C319" s="151">
        <v>0</v>
      </c>
      <c r="D319" s="151">
        <v>0</v>
      </c>
    </row>
    <row r="320" spans="1:4" ht="31.15" customHeight="1" x14ac:dyDescent="0.25">
      <c r="A320" s="149" t="s">
        <v>1209</v>
      </c>
      <c r="B320" s="150" t="s">
        <v>578</v>
      </c>
      <c r="C320" s="151">
        <v>0</v>
      </c>
      <c r="D320" s="151">
        <v>0</v>
      </c>
    </row>
    <row r="321" spans="1:4" ht="15.6" customHeight="1" x14ac:dyDescent="0.25">
      <c r="A321" s="149" t="s">
        <v>1210</v>
      </c>
      <c r="B321" s="150" t="s">
        <v>579</v>
      </c>
      <c r="C321" s="151">
        <v>0</v>
      </c>
      <c r="D321" s="151">
        <v>0</v>
      </c>
    </row>
    <row r="322" spans="1:4" ht="15.6" customHeight="1" x14ac:dyDescent="0.25">
      <c r="A322" s="149" t="s">
        <v>1211</v>
      </c>
      <c r="B322" s="150" t="s">
        <v>580</v>
      </c>
      <c r="C322" s="151">
        <v>0</v>
      </c>
      <c r="D322" s="151">
        <v>0</v>
      </c>
    </row>
    <row r="323" spans="1:4" ht="15.6" customHeight="1" x14ac:dyDescent="0.25">
      <c r="A323" s="149" t="s">
        <v>1212</v>
      </c>
      <c r="B323" s="150" t="s">
        <v>581</v>
      </c>
      <c r="C323" s="151">
        <v>0</v>
      </c>
      <c r="D323" s="151">
        <v>0</v>
      </c>
    </row>
    <row r="324" spans="1:4" ht="31.15" customHeight="1" x14ac:dyDescent="0.25">
      <c r="A324" s="149" t="s">
        <v>1213</v>
      </c>
      <c r="B324" s="150" t="s">
        <v>582</v>
      </c>
      <c r="C324" s="151">
        <v>0</v>
      </c>
      <c r="D324" s="151">
        <v>0</v>
      </c>
    </row>
    <row r="325" spans="1:4" ht="31.15" customHeight="1" x14ac:dyDescent="0.25">
      <c r="A325" s="149" t="s">
        <v>1214</v>
      </c>
      <c r="B325" s="150" t="s">
        <v>583</v>
      </c>
      <c r="C325" s="151">
        <v>0</v>
      </c>
      <c r="D325" s="151">
        <v>0</v>
      </c>
    </row>
    <row r="326" spans="1:4" ht="15.6" customHeight="1" x14ac:dyDescent="0.25">
      <c r="A326" s="149" t="s">
        <v>1215</v>
      </c>
      <c r="B326" s="150" t="s">
        <v>584</v>
      </c>
      <c r="C326" s="151">
        <v>0</v>
      </c>
      <c r="D326" s="151">
        <v>0</v>
      </c>
    </row>
    <row r="327" spans="1:4" ht="15.6" customHeight="1" x14ac:dyDescent="0.25">
      <c r="A327" s="149" t="s">
        <v>1216</v>
      </c>
      <c r="B327" s="150" t="s">
        <v>585</v>
      </c>
      <c r="C327" s="151">
        <v>0</v>
      </c>
      <c r="D327" s="151">
        <v>0</v>
      </c>
    </row>
    <row r="328" spans="1:4" ht="15.6" customHeight="1" x14ac:dyDescent="0.25">
      <c r="A328" s="149" t="s">
        <v>1217</v>
      </c>
      <c r="B328" s="150" t="s">
        <v>586</v>
      </c>
      <c r="C328" s="151">
        <v>0</v>
      </c>
      <c r="D328" s="151">
        <v>0</v>
      </c>
    </row>
    <row r="329" spans="1:4" ht="15.6" customHeight="1" x14ac:dyDescent="0.25">
      <c r="A329" s="149" t="s">
        <v>1218</v>
      </c>
      <c r="B329" s="150" t="s">
        <v>587</v>
      </c>
      <c r="C329" s="151">
        <v>0</v>
      </c>
      <c r="D329" s="151">
        <v>0</v>
      </c>
    </row>
    <row r="330" spans="1:4" ht="15.6" customHeight="1" x14ac:dyDescent="0.25">
      <c r="A330" s="149" t="s">
        <v>1219</v>
      </c>
      <c r="B330" s="150" t="s">
        <v>588</v>
      </c>
      <c r="C330" s="151">
        <v>0</v>
      </c>
      <c r="D330" s="151">
        <v>0</v>
      </c>
    </row>
    <row r="331" spans="1:4" ht="15.6" customHeight="1" x14ac:dyDescent="0.25">
      <c r="A331" s="149" t="s">
        <v>1220</v>
      </c>
      <c r="B331" s="150" t="s">
        <v>589</v>
      </c>
      <c r="C331" s="151">
        <v>0</v>
      </c>
      <c r="D331" s="151">
        <v>0</v>
      </c>
    </row>
    <row r="332" spans="1:4" ht="15.6" customHeight="1" x14ac:dyDescent="0.25">
      <c r="A332" s="149" t="s">
        <v>1221</v>
      </c>
      <c r="B332" s="150" t="s">
        <v>590</v>
      </c>
      <c r="C332" s="151">
        <v>0</v>
      </c>
      <c r="D332" s="151">
        <v>0</v>
      </c>
    </row>
    <row r="333" spans="1:4" ht="15.6" customHeight="1" x14ac:dyDescent="0.25">
      <c r="A333" s="149" t="s">
        <v>1222</v>
      </c>
      <c r="B333" s="150" t="s">
        <v>591</v>
      </c>
      <c r="C333" s="151">
        <v>0</v>
      </c>
      <c r="D333" s="151">
        <v>0</v>
      </c>
    </row>
    <row r="334" spans="1:4" ht="15.6" customHeight="1" x14ac:dyDescent="0.25">
      <c r="A334" s="149" t="s">
        <v>592</v>
      </c>
      <c r="B334" s="150" t="s">
        <v>593</v>
      </c>
      <c r="C334" s="151">
        <v>0</v>
      </c>
      <c r="D334" s="151">
        <v>0</v>
      </c>
    </row>
    <row r="335" spans="1:4" ht="15.6" customHeight="1" x14ac:dyDescent="0.25">
      <c r="A335" s="149" t="s">
        <v>1223</v>
      </c>
      <c r="B335" s="150" t="s">
        <v>594</v>
      </c>
      <c r="C335" s="151">
        <v>0</v>
      </c>
      <c r="D335" s="151">
        <v>0</v>
      </c>
    </row>
    <row r="336" spans="1:4" ht="15.6" customHeight="1" x14ac:dyDescent="0.25">
      <c r="A336" s="149" t="s">
        <v>1224</v>
      </c>
      <c r="B336" s="150" t="s">
        <v>595</v>
      </c>
      <c r="C336" s="151">
        <v>0</v>
      </c>
      <c r="D336" s="151">
        <v>0</v>
      </c>
    </row>
    <row r="337" spans="1:4" ht="15.6" customHeight="1" x14ac:dyDescent="0.25">
      <c r="A337" s="149" t="s">
        <v>596</v>
      </c>
      <c r="B337" s="150" t="s">
        <v>597</v>
      </c>
      <c r="C337" s="151">
        <v>0</v>
      </c>
      <c r="D337" s="151">
        <v>0</v>
      </c>
    </row>
    <row r="338" spans="1:4" ht="15.6" customHeight="1" x14ac:dyDescent="0.25">
      <c r="A338" s="149" t="s">
        <v>1225</v>
      </c>
      <c r="B338" s="150" t="s">
        <v>598</v>
      </c>
      <c r="C338" s="151">
        <v>0</v>
      </c>
      <c r="D338" s="151">
        <v>0</v>
      </c>
    </row>
    <row r="339" spans="1:4" ht="15.6" customHeight="1" x14ac:dyDescent="0.25">
      <c r="A339" s="149" t="s">
        <v>1226</v>
      </c>
      <c r="B339" s="150" t="s">
        <v>599</v>
      </c>
      <c r="C339" s="151">
        <v>0</v>
      </c>
      <c r="D339" s="151">
        <v>0</v>
      </c>
    </row>
    <row r="340" spans="1:4" ht="15.6" customHeight="1" x14ac:dyDescent="0.25">
      <c r="A340" s="149" t="s">
        <v>1227</v>
      </c>
      <c r="B340" s="150" t="s">
        <v>600</v>
      </c>
      <c r="C340" s="151">
        <v>0</v>
      </c>
      <c r="D340" s="151">
        <v>0</v>
      </c>
    </row>
    <row r="341" spans="1:4" ht="15.6" customHeight="1" x14ac:dyDescent="0.25">
      <c r="A341" s="149" t="s">
        <v>1228</v>
      </c>
      <c r="B341" s="150" t="s">
        <v>601</v>
      </c>
      <c r="C341" s="151">
        <v>0</v>
      </c>
      <c r="D341" s="151">
        <v>0</v>
      </c>
    </row>
    <row r="342" spans="1:4" ht="15.6" customHeight="1" x14ac:dyDescent="0.25">
      <c r="A342" s="149" t="s">
        <v>1229</v>
      </c>
      <c r="B342" s="150" t="s">
        <v>602</v>
      </c>
      <c r="C342" s="151">
        <v>0</v>
      </c>
      <c r="D342" s="151">
        <v>0</v>
      </c>
    </row>
    <row r="343" spans="1:4" ht="15.6" customHeight="1" x14ac:dyDescent="0.25">
      <c r="A343" s="149" t="s">
        <v>1230</v>
      </c>
      <c r="B343" s="150" t="s">
        <v>603</v>
      </c>
      <c r="C343" s="151">
        <v>0</v>
      </c>
      <c r="D343" s="151">
        <v>0</v>
      </c>
    </row>
    <row r="344" spans="1:4" ht="15.6" customHeight="1" x14ac:dyDescent="0.25">
      <c r="A344" s="149" t="s">
        <v>1231</v>
      </c>
      <c r="B344" s="150" t="s">
        <v>604</v>
      </c>
      <c r="C344" s="151">
        <v>0</v>
      </c>
      <c r="D344" s="151">
        <v>0</v>
      </c>
    </row>
    <row r="345" spans="1:4" ht="15.6" customHeight="1" x14ac:dyDescent="0.25">
      <c r="A345" s="149" t="s">
        <v>1232</v>
      </c>
      <c r="B345" s="150" t="s">
        <v>605</v>
      </c>
      <c r="C345" s="151">
        <v>0</v>
      </c>
      <c r="D345" s="151">
        <v>0</v>
      </c>
    </row>
    <row r="346" spans="1:4" ht="15.6" customHeight="1" x14ac:dyDescent="0.25">
      <c r="A346" s="149" t="s">
        <v>1233</v>
      </c>
      <c r="B346" s="150" t="s">
        <v>606</v>
      </c>
      <c r="C346" s="151">
        <v>0</v>
      </c>
      <c r="D346" s="151">
        <v>0</v>
      </c>
    </row>
    <row r="347" spans="1:4" ht="15.6" customHeight="1" x14ac:dyDescent="0.25">
      <c r="A347" s="146" t="s">
        <v>607</v>
      </c>
      <c r="B347" s="147" t="s">
        <v>608</v>
      </c>
      <c r="C347" s="152">
        <v>0</v>
      </c>
      <c r="D347" s="152">
        <v>0</v>
      </c>
    </row>
    <row r="348" spans="1:4" ht="15.6" customHeight="1" x14ac:dyDescent="0.25">
      <c r="A348" s="146" t="s">
        <v>609</v>
      </c>
      <c r="B348" s="147" t="s">
        <v>610</v>
      </c>
      <c r="C348" s="152">
        <v>20232813597.57</v>
      </c>
      <c r="D348" s="152">
        <v>20086393867.790001</v>
      </c>
    </row>
    <row r="349" spans="1:4" ht="15.6" customHeight="1" x14ac:dyDescent="0.25">
      <c r="A349" s="146" t="s">
        <v>611</v>
      </c>
      <c r="B349" s="147" t="s">
        <v>612</v>
      </c>
      <c r="C349" s="152">
        <v>22442481145.09</v>
      </c>
      <c r="D349" s="152">
        <v>22219322238.310001</v>
      </c>
    </row>
    <row r="350" spans="1:4" ht="15.6" customHeight="1" x14ac:dyDescent="0.25">
      <c r="A350" s="146" t="s">
        <v>613</v>
      </c>
      <c r="B350" s="147" t="s">
        <v>153</v>
      </c>
      <c r="C350" s="148"/>
      <c r="D350" s="148"/>
    </row>
    <row r="351" spans="1:4" ht="15.6" customHeight="1" x14ac:dyDescent="0.25">
      <c r="A351" s="146" t="s">
        <v>614</v>
      </c>
      <c r="B351" s="147" t="s">
        <v>153</v>
      </c>
      <c r="C351" s="148"/>
      <c r="D351" s="148"/>
    </row>
    <row r="352" spans="1:4" ht="15.6" customHeight="1" x14ac:dyDescent="0.25">
      <c r="A352" s="146" t="s">
        <v>615</v>
      </c>
      <c r="B352" s="147" t="s">
        <v>153</v>
      </c>
      <c r="C352" s="148"/>
      <c r="D352" s="148"/>
    </row>
    <row r="353" spans="1:4" ht="31.15" customHeight="1" x14ac:dyDescent="0.25">
      <c r="A353" s="149" t="s">
        <v>616</v>
      </c>
      <c r="B353" s="150" t="s">
        <v>617</v>
      </c>
      <c r="C353" s="151">
        <v>0</v>
      </c>
      <c r="D353" s="151">
        <v>0</v>
      </c>
    </row>
    <row r="354" spans="1:4" ht="31.15" customHeight="1" x14ac:dyDescent="0.25">
      <c r="A354" s="149" t="s">
        <v>618</v>
      </c>
      <c r="B354" s="150" t="s">
        <v>619</v>
      </c>
      <c r="C354" s="151">
        <v>0</v>
      </c>
      <c r="D354" s="151">
        <v>0</v>
      </c>
    </row>
    <row r="355" spans="1:4" ht="31.15" customHeight="1" x14ac:dyDescent="0.25">
      <c r="A355" s="149" t="s">
        <v>620</v>
      </c>
      <c r="B355" s="150" t="s">
        <v>621</v>
      </c>
      <c r="C355" s="151">
        <v>0</v>
      </c>
      <c r="D355" s="151">
        <v>0</v>
      </c>
    </row>
    <row r="356" spans="1:4" ht="31.15" customHeight="1" x14ac:dyDescent="0.25">
      <c r="A356" s="149" t="s">
        <v>622</v>
      </c>
      <c r="B356" s="150" t="s">
        <v>623</v>
      </c>
      <c r="C356" s="151">
        <v>0</v>
      </c>
      <c r="D356" s="151">
        <v>0</v>
      </c>
    </row>
    <row r="357" spans="1:4" ht="31.15" customHeight="1" x14ac:dyDescent="0.25">
      <c r="A357" s="149" t="s">
        <v>624</v>
      </c>
      <c r="B357" s="150" t="s">
        <v>625</v>
      </c>
      <c r="C357" s="151">
        <v>2628852.6800000002</v>
      </c>
      <c r="D357" s="151">
        <v>8561430.6799999997</v>
      </c>
    </row>
    <row r="358" spans="1:4" ht="15.6" customHeight="1" x14ac:dyDescent="0.25">
      <c r="A358" s="149" t="s">
        <v>626</v>
      </c>
      <c r="B358" s="150" t="s">
        <v>627</v>
      </c>
      <c r="C358" s="151">
        <v>0</v>
      </c>
      <c r="D358" s="151">
        <v>0</v>
      </c>
    </row>
    <row r="359" spans="1:4" ht="31.15" customHeight="1" x14ac:dyDescent="0.25">
      <c r="A359" s="149" t="s">
        <v>628</v>
      </c>
      <c r="B359" s="150" t="s">
        <v>629</v>
      </c>
      <c r="C359" s="151">
        <v>0</v>
      </c>
      <c r="D359" s="151">
        <v>0</v>
      </c>
    </row>
    <row r="360" spans="1:4" ht="31.15" customHeight="1" x14ac:dyDescent="0.25">
      <c r="A360" s="149" t="s">
        <v>630</v>
      </c>
      <c r="B360" s="150" t="s">
        <v>631</v>
      </c>
      <c r="C360" s="151">
        <v>0</v>
      </c>
      <c r="D360" s="151">
        <v>0</v>
      </c>
    </row>
    <row r="361" spans="1:4" ht="31.15" customHeight="1" x14ac:dyDescent="0.25">
      <c r="A361" s="149" t="s">
        <v>632</v>
      </c>
      <c r="B361" s="150" t="s">
        <v>633</v>
      </c>
      <c r="C361" s="151">
        <v>0</v>
      </c>
      <c r="D361" s="151">
        <v>0</v>
      </c>
    </row>
    <row r="362" spans="1:4" ht="31.15" customHeight="1" x14ac:dyDescent="0.25">
      <c r="A362" s="149" t="s">
        <v>634</v>
      </c>
      <c r="B362" s="150" t="s">
        <v>635</v>
      </c>
      <c r="C362" s="151">
        <v>0</v>
      </c>
      <c r="D362" s="151">
        <v>0</v>
      </c>
    </row>
    <row r="363" spans="1:4" ht="15.6" customHeight="1" x14ac:dyDescent="0.25">
      <c r="A363" s="149" t="s">
        <v>636</v>
      </c>
      <c r="B363" s="150" t="s">
        <v>637</v>
      </c>
      <c r="C363" s="151">
        <v>0</v>
      </c>
      <c r="D363" s="151">
        <v>0</v>
      </c>
    </row>
    <row r="364" spans="1:4" ht="31.15" customHeight="1" x14ac:dyDescent="0.25">
      <c r="A364" s="149" t="s">
        <v>638</v>
      </c>
      <c r="B364" s="150" t="s">
        <v>639</v>
      </c>
      <c r="C364" s="151">
        <v>0</v>
      </c>
      <c r="D364" s="151">
        <v>0</v>
      </c>
    </row>
    <row r="365" spans="1:4" ht="15.6" customHeight="1" x14ac:dyDescent="0.25">
      <c r="A365" s="149" t="s">
        <v>640</v>
      </c>
      <c r="B365" s="150" t="s">
        <v>641</v>
      </c>
      <c r="C365" s="151">
        <v>0</v>
      </c>
      <c r="D365" s="151">
        <v>0</v>
      </c>
    </row>
    <row r="366" spans="1:4" ht="31.15" customHeight="1" x14ac:dyDescent="0.25">
      <c r="A366" s="149" t="s">
        <v>642</v>
      </c>
      <c r="B366" s="150" t="s">
        <v>643</v>
      </c>
      <c r="C366" s="151">
        <v>0</v>
      </c>
      <c r="D366" s="151">
        <v>0</v>
      </c>
    </row>
    <row r="367" spans="1:4" ht="15.6" customHeight="1" x14ac:dyDescent="0.25">
      <c r="A367" s="149" t="s">
        <v>644</v>
      </c>
      <c r="B367" s="150" t="s">
        <v>645</v>
      </c>
      <c r="C367" s="151">
        <v>0</v>
      </c>
      <c r="D367" s="151">
        <v>0</v>
      </c>
    </row>
    <row r="368" spans="1:4" ht="15.6" customHeight="1" x14ac:dyDescent="0.25">
      <c r="A368" s="149" t="s">
        <v>646</v>
      </c>
      <c r="B368" s="150" t="s">
        <v>647</v>
      </c>
      <c r="C368" s="151">
        <v>0</v>
      </c>
      <c r="D368" s="151">
        <v>0</v>
      </c>
    </row>
    <row r="369" spans="1:4" ht="31.15" customHeight="1" x14ac:dyDescent="0.25">
      <c r="A369" s="149" t="s">
        <v>648</v>
      </c>
      <c r="B369" s="150" t="s">
        <v>649</v>
      </c>
      <c r="C369" s="151">
        <v>0</v>
      </c>
      <c r="D369" s="151">
        <v>0</v>
      </c>
    </row>
    <row r="370" spans="1:4" ht="31.15" customHeight="1" x14ac:dyDescent="0.25">
      <c r="A370" s="149" t="s">
        <v>650</v>
      </c>
      <c r="B370" s="150" t="s">
        <v>651</v>
      </c>
      <c r="C370" s="151">
        <v>0</v>
      </c>
      <c r="D370" s="151">
        <v>0</v>
      </c>
    </row>
    <row r="371" spans="1:4" ht="31.15" customHeight="1" x14ac:dyDescent="0.25">
      <c r="A371" s="149" t="s">
        <v>652</v>
      </c>
      <c r="B371" s="150" t="s">
        <v>653</v>
      </c>
      <c r="C371" s="151">
        <v>0</v>
      </c>
      <c r="D371" s="151">
        <v>0</v>
      </c>
    </row>
    <row r="372" spans="1:4" ht="31.15" customHeight="1" x14ac:dyDescent="0.25">
      <c r="A372" s="149" t="s">
        <v>654</v>
      </c>
      <c r="B372" s="150" t="s">
        <v>655</v>
      </c>
      <c r="C372" s="151">
        <v>0</v>
      </c>
      <c r="D372" s="151">
        <v>0</v>
      </c>
    </row>
    <row r="373" spans="1:4" ht="31.15" customHeight="1" x14ac:dyDescent="0.25">
      <c r="A373" s="149" t="s">
        <v>656</v>
      </c>
      <c r="B373" s="150" t="s">
        <v>657</v>
      </c>
      <c r="C373" s="151">
        <v>0</v>
      </c>
      <c r="D373" s="151">
        <v>0</v>
      </c>
    </row>
    <row r="374" spans="1:4" ht="15.6" customHeight="1" x14ac:dyDescent="0.25">
      <c r="A374" s="149" t="s">
        <v>1234</v>
      </c>
      <c r="B374" s="150" t="s">
        <v>1235</v>
      </c>
      <c r="C374" s="151">
        <v>0</v>
      </c>
      <c r="D374" s="151">
        <v>0</v>
      </c>
    </row>
    <row r="375" spans="1:4" ht="31.15" customHeight="1" x14ac:dyDescent="0.25">
      <c r="A375" s="149" t="s">
        <v>1236</v>
      </c>
      <c r="B375" s="150" t="s">
        <v>1237</v>
      </c>
      <c r="C375" s="151">
        <v>0</v>
      </c>
      <c r="D375" s="151">
        <v>0</v>
      </c>
    </row>
    <row r="376" spans="1:4" ht="31.15" customHeight="1" x14ac:dyDescent="0.25">
      <c r="A376" s="149" t="s">
        <v>1238</v>
      </c>
      <c r="B376" s="150" t="s">
        <v>1239</v>
      </c>
      <c r="C376" s="151">
        <v>0</v>
      </c>
      <c r="D376" s="151">
        <v>0</v>
      </c>
    </row>
    <row r="377" spans="1:4" ht="31.15" customHeight="1" x14ac:dyDescent="0.25">
      <c r="A377" s="149" t="s">
        <v>1240</v>
      </c>
      <c r="B377" s="150" t="s">
        <v>1241</v>
      </c>
      <c r="C377" s="151">
        <v>0</v>
      </c>
      <c r="D377" s="151">
        <v>0</v>
      </c>
    </row>
    <row r="378" spans="1:4" ht="31.15" customHeight="1" x14ac:dyDescent="0.25">
      <c r="A378" s="149" t="s">
        <v>1242</v>
      </c>
      <c r="B378" s="150" t="s">
        <v>1243</v>
      </c>
      <c r="C378" s="151">
        <v>0</v>
      </c>
      <c r="D378" s="151">
        <v>0</v>
      </c>
    </row>
    <row r="379" spans="1:4" ht="15.6" customHeight="1" x14ac:dyDescent="0.25">
      <c r="A379" s="149" t="s">
        <v>1244</v>
      </c>
      <c r="B379" s="150" t="s">
        <v>1245</v>
      </c>
      <c r="C379" s="151">
        <v>0</v>
      </c>
      <c r="D379" s="151">
        <v>0</v>
      </c>
    </row>
    <row r="380" spans="1:4" ht="31.15" customHeight="1" x14ac:dyDescent="0.25">
      <c r="A380" s="146" t="s">
        <v>1246</v>
      </c>
      <c r="B380" s="147" t="s">
        <v>658</v>
      </c>
      <c r="C380" s="152">
        <v>2628852.6800000002</v>
      </c>
      <c r="D380" s="152">
        <v>8561430.6799999997</v>
      </c>
    </row>
    <row r="381" spans="1:4" ht="15.6" customHeight="1" x14ac:dyDescent="0.25">
      <c r="A381" s="146" t="s">
        <v>659</v>
      </c>
      <c r="B381" s="147" t="s">
        <v>153</v>
      </c>
      <c r="C381" s="148"/>
      <c r="D381" s="148"/>
    </row>
    <row r="382" spans="1:4" ht="31.15" customHeight="1" x14ac:dyDescent="0.25">
      <c r="A382" s="149" t="s">
        <v>660</v>
      </c>
      <c r="B382" s="150" t="s">
        <v>661</v>
      </c>
      <c r="C382" s="151">
        <v>0</v>
      </c>
      <c r="D382" s="151">
        <v>0</v>
      </c>
    </row>
    <row r="383" spans="1:4" ht="31.15" customHeight="1" x14ac:dyDescent="0.25">
      <c r="A383" s="149" t="s">
        <v>662</v>
      </c>
      <c r="B383" s="150" t="s">
        <v>663</v>
      </c>
      <c r="C383" s="151">
        <v>0</v>
      </c>
      <c r="D383" s="151">
        <v>0</v>
      </c>
    </row>
    <row r="384" spans="1:4" ht="31.15" customHeight="1" x14ac:dyDescent="0.25">
      <c r="A384" s="149" t="s">
        <v>1247</v>
      </c>
      <c r="B384" s="150" t="s">
        <v>1248</v>
      </c>
      <c r="C384" s="151">
        <v>0</v>
      </c>
      <c r="D384" s="151">
        <v>0</v>
      </c>
    </row>
    <row r="385" spans="1:4" ht="31.15" customHeight="1" x14ac:dyDescent="0.25">
      <c r="A385" s="149" t="s">
        <v>1249</v>
      </c>
      <c r="B385" s="150" t="s">
        <v>1250</v>
      </c>
      <c r="C385" s="151">
        <v>0</v>
      </c>
      <c r="D385" s="151">
        <v>0</v>
      </c>
    </row>
    <row r="386" spans="1:4" ht="15.6" customHeight="1" x14ac:dyDescent="0.25">
      <c r="A386" s="149" t="s">
        <v>1251</v>
      </c>
      <c r="B386" s="150" t="s">
        <v>1252</v>
      </c>
      <c r="C386" s="151">
        <v>0</v>
      </c>
      <c r="D386" s="151">
        <v>0</v>
      </c>
    </row>
    <row r="387" spans="1:4" ht="15.6" customHeight="1" x14ac:dyDescent="0.25">
      <c r="A387" s="146" t="s">
        <v>1253</v>
      </c>
      <c r="B387" s="147" t="s">
        <v>664</v>
      </c>
      <c r="C387" s="152">
        <v>0</v>
      </c>
      <c r="D387" s="152">
        <v>0</v>
      </c>
    </row>
    <row r="388" spans="1:4" ht="15.6" customHeight="1" x14ac:dyDescent="0.25">
      <c r="A388" s="146" t="s">
        <v>665</v>
      </c>
      <c r="B388" s="147" t="s">
        <v>153</v>
      </c>
      <c r="C388" s="148"/>
      <c r="D388" s="148"/>
    </row>
    <row r="389" spans="1:4" ht="15.6" customHeight="1" x14ac:dyDescent="0.25">
      <c r="A389" s="149" t="s">
        <v>666</v>
      </c>
      <c r="B389" s="150" t="s">
        <v>667</v>
      </c>
      <c r="C389" s="151">
        <v>0</v>
      </c>
      <c r="D389" s="151">
        <v>-213770134.78</v>
      </c>
    </row>
    <row r="390" spans="1:4" ht="15.6" customHeight="1" x14ac:dyDescent="0.25">
      <c r="A390" s="149" t="s">
        <v>668</v>
      </c>
      <c r="B390" s="150" t="s">
        <v>669</v>
      </c>
      <c r="C390" s="151">
        <v>22379987950.389999</v>
      </c>
      <c r="D390" s="151">
        <v>22364666600.389999</v>
      </c>
    </row>
    <row r="391" spans="1:4" ht="31.15" customHeight="1" x14ac:dyDescent="0.25">
      <c r="A391" s="149" t="s">
        <v>670</v>
      </c>
      <c r="B391" s="150" t="s">
        <v>671</v>
      </c>
      <c r="C391" s="151">
        <v>0</v>
      </c>
      <c r="D391" s="151">
        <v>0</v>
      </c>
    </row>
    <row r="392" spans="1:4" ht="31.15" customHeight="1" x14ac:dyDescent="0.25">
      <c r="A392" s="149" t="s">
        <v>672</v>
      </c>
      <c r="B392" s="150" t="s">
        <v>673</v>
      </c>
      <c r="C392" s="151">
        <v>0</v>
      </c>
      <c r="D392" s="151">
        <v>0</v>
      </c>
    </row>
    <row r="393" spans="1:4" ht="31.15" customHeight="1" x14ac:dyDescent="0.25">
      <c r="A393" s="149" t="s">
        <v>674</v>
      </c>
      <c r="B393" s="150" t="s">
        <v>675</v>
      </c>
      <c r="C393" s="151">
        <v>59864342.020000003</v>
      </c>
      <c r="D393" s="151">
        <v>59864342.020000003</v>
      </c>
    </row>
    <row r="394" spans="1:4" ht="31.15" customHeight="1" x14ac:dyDescent="0.25">
      <c r="A394" s="149" t="s">
        <v>676</v>
      </c>
      <c r="B394" s="150" t="s">
        <v>677</v>
      </c>
      <c r="C394" s="151">
        <v>0</v>
      </c>
      <c r="D394" s="151">
        <v>0</v>
      </c>
    </row>
    <row r="395" spans="1:4" ht="15.6" customHeight="1" x14ac:dyDescent="0.25">
      <c r="A395" s="149" t="s">
        <v>678</v>
      </c>
      <c r="B395" s="150" t="s">
        <v>679</v>
      </c>
      <c r="C395" s="151">
        <v>0</v>
      </c>
      <c r="D395" s="151">
        <v>0</v>
      </c>
    </row>
    <row r="396" spans="1:4" ht="31.15" customHeight="1" x14ac:dyDescent="0.25">
      <c r="A396" s="149" t="s">
        <v>680</v>
      </c>
      <c r="B396" s="150" t="s">
        <v>681</v>
      </c>
      <c r="C396" s="151">
        <v>0</v>
      </c>
      <c r="D396" s="151">
        <v>0</v>
      </c>
    </row>
    <row r="397" spans="1:4" ht="15.6" customHeight="1" x14ac:dyDescent="0.25">
      <c r="A397" s="146" t="s">
        <v>1254</v>
      </c>
      <c r="B397" s="147" t="s">
        <v>682</v>
      </c>
      <c r="C397" s="152">
        <v>22439852292.41</v>
      </c>
      <c r="D397" s="152">
        <v>22210760807.630001</v>
      </c>
    </row>
    <row r="398" spans="1:4" ht="15.6" customHeight="1" x14ac:dyDescent="0.25">
      <c r="A398" s="146" t="s">
        <v>683</v>
      </c>
      <c r="B398" s="147" t="s">
        <v>684</v>
      </c>
      <c r="C398" s="152">
        <v>22442481145.09</v>
      </c>
      <c r="D398" s="152">
        <v>22219322238.310001</v>
      </c>
    </row>
    <row r="399" spans="1:4" ht="15.6" customHeight="1" x14ac:dyDescent="0.25">
      <c r="A399" s="146" t="s">
        <v>685</v>
      </c>
      <c r="B399" s="147" t="s">
        <v>153</v>
      </c>
      <c r="C399" s="148"/>
      <c r="D399" s="148"/>
    </row>
    <row r="400" spans="1:4" ht="15.6" customHeight="1" x14ac:dyDescent="0.25">
      <c r="A400" s="149" t="s">
        <v>686</v>
      </c>
      <c r="B400" s="150" t="s">
        <v>687</v>
      </c>
      <c r="C400" s="151">
        <v>0</v>
      </c>
      <c r="D400" s="151">
        <v>0</v>
      </c>
    </row>
    <row r="401" spans="1:4" ht="15.6" customHeight="1" x14ac:dyDescent="0.25">
      <c r="A401" s="149" t="s">
        <v>688</v>
      </c>
      <c r="B401" s="150" t="s">
        <v>689</v>
      </c>
      <c r="C401" s="151">
        <v>0</v>
      </c>
      <c r="D401" s="151">
        <v>0</v>
      </c>
    </row>
    <row r="402" spans="1:4" ht="15.6" customHeight="1" x14ac:dyDescent="0.25">
      <c r="A402" s="149" t="s">
        <v>690</v>
      </c>
      <c r="B402" s="150" t="s">
        <v>691</v>
      </c>
      <c r="C402" s="151">
        <v>0</v>
      </c>
      <c r="D402" s="151">
        <v>0</v>
      </c>
    </row>
    <row r="403" spans="1:4" ht="15.6" customHeight="1" x14ac:dyDescent="0.25">
      <c r="A403" s="149" t="s">
        <v>692</v>
      </c>
      <c r="B403" s="150" t="s">
        <v>693</v>
      </c>
      <c r="C403" s="151">
        <v>0</v>
      </c>
      <c r="D403" s="151">
        <v>0</v>
      </c>
    </row>
    <row r="404" spans="1:4" ht="31.15" customHeight="1" x14ac:dyDescent="0.25">
      <c r="A404" s="149" t="s">
        <v>694</v>
      </c>
      <c r="B404" s="150" t="s">
        <v>695</v>
      </c>
      <c r="C404" s="151">
        <v>0</v>
      </c>
      <c r="D404" s="151">
        <v>0</v>
      </c>
    </row>
    <row r="405" spans="1:4" ht="15.6" customHeight="1" x14ac:dyDescent="0.25">
      <c r="A405" s="149" t="s">
        <v>696</v>
      </c>
      <c r="B405" s="150" t="s">
        <v>697</v>
      </c>
      <c r="C405" s="151">
        <v>0</v>
      </c>
      <c r="D405" s="151">
        <v>0</v>
      </c>
    </row>
    <row r="406" spans="1:4" ht="15.6" customHeight="1" x14ac:dyDescent="0.25">
      <c r="A406" s="149" t="s">
        <v>698</v>
      </c>
      <c r="B406" s="150" t="s">
        <v>699</v>
      </c>
      <c r="C406" s="151">
        <v>0</v>
      </c>
      <c r="D406" s="151">
        <v>0</v>
      </c>
    </row>
    <row r="407" spans="1:4" ht="15.6" customHeight="1" x14ac:dyDescent="0.25">
      <c r="A407" s="149" t="s">
        <v>700</v>
      </c>
      <c r="B407" s="150" t="s">
        <v>701</v>
      </c>
      <c r="C407" s="151">
        <v>261443034.58000001</v>
      </c>
      <c r="D407" s="151">
        <v>268926386.77999997</v>
      </c>
    </row>
    <row r="408" spans="1:4" ht="15.6" customHeight="1" x14ac:dyDescent="0.25">
      <c r="A408" s="149" t="s">
        <v>702</v>
      </c>
      <c r="B408" s="150" t="s">
        <v>703</v>
      </c>
      <c r="C408" s="151">
        <v>0</v>
      </c>
      <c r="D408" s="151">
        <v>0</v>
      </c>
    </row>
    <row r="409" spans="1:4" ht="15.6" customHeight="1" x14ac:dyDescent="0.25">
      <c r="A409" s="149" t="s">
        <v>704</v>
      </c>
      <c r="B409" s="150" t="s">
        <v>705</v>
      </c>
      <c r="C409" s="151">
        <v>210000</v>
      </c>
      <c r="D409" s="151">
        <v>210000</v>
      </c>
    </row>
    <row r="410" spans="1:4" ht="15.6" customHeight="1" x14ac:dyDescent="0.25">
      <c r="A410" s="149" t="s">
        <v>1255</v>
      </c>
      <c r="B410" s="150" t="s">
        <v>1256</v>
      </c>
      <c r="C410" s="151">
        <v>0</v>
      </c>
      <c r="D410" s="151">
        <v>0</v>
      </c>
    </row>
    <row r="411" spans="1:4" ht="15.6" customHeight="1" x14ac:dyDescent="0.25">
      <c r="A411" s="149" t="s">
        <v>1257</v>
      </c>
      <c r="B411" s="150" t="s">
        <v>1258</v>
      </c>
      <c r="C411" s="151">
        <v>0</v>
      </c>
      <c r="D411" s="151">
        <v>0</v>
      </c>
    </row>
  </sheetData>
  <mergeCells count="10">
    <mergeCell ref="B13:D13"/>
    <mergeCell ref="B10:D10"/>
    <mergeCell ref="B11:D11"/>
    <mergeCell ref="B12:D12"/>
    <mergeCell ref="C1:D1"/>
    <mergeCell ref="C2:D2"/>
    <mergeCell ref="A5:D5"/>
    <mergeCell ref="A6:D6"/>
    <mergeCell ref="B8:D8"/>
    <mergeCell ref="B9:D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A1:J88"/>
  <sheetViews>
    <sheetView topLeftCell="A7" workbookViewId="0">
      <selection activeCell="F25" sqref="F25"/>
    </sheetView>
  </sheetViews>
  <sheetFormatPr defaultColWidth="8.85546875" defaultRowHeight="15" x14ac:dyDescent="0.25"/>
  <cols>
    <col min="1" max="1" width="3.85546875" style="264" customWidth="1"/>
    <col min="2" max="2" width="6.28515625" style="264" customWidth="1"/>
    <col min="3" max="3" width="4.7109375" style="264" customWidth="1"/>
    <col min="4" max="4" width="59.7109375" style="264" customWidth="1"/>
    <col min="5" max="5" width="8" style="264" customWidth="1"/>
    <col min="6" max="6" width="18.85546875" style="264" customWidth="1"/>
    <col min="7" max="7" width="13.85546875" style="264" customWidth="1"/>
    <col min="8" max="8" width="15.7109375" style="264" customWidth="1"/>
    <col min="9" max="9" width="17.85546875" style="264" customWidth="1"/>
    <col min="10" max="16384" width="8.85546875" style="264"/>
  </cols>
  <sheetData>
    <row r="1" spans="1:10" ht="33" customHeight="1" x14ac:dyDescent="0.25">
      <c r="E1" s="265" t="s">
        <v>1259</v>
      </c>
      <c r="F1" s="265"/>
      <c r="G1" s="265"/>
      <c r="H1" s="265"/>
      <c r="I1" s="265"/>
    </row>
    <row r="2" spans="1:10" ht="33.6" customHeight="1" x14ac:dyDescent="0.25">
      <c r="A2" s="266" t="s">
        <v>1260</v>
      </c>
      <c r="B2" s="266"/>
      <c r="C2" s="266"/>
      <c r="D2" s="266"/>
      <c r="E2" s="266"/>
      <c r="F2" s="266"/>
      <c r="G2" s="266"/>
      <c r="H2" s="266"/>
      <c r="I2" s="266"/>
    </row>
    <row r="3" spans="1:10" ht="15" customHeight="1" x14ac:dyDescent="0.25">
      <c r="A3" s="267" t="s">
        <v>1261</v>
      </c>
      <c r="B3" s="267"/>
      <c r="C3" s="267"/>
      <c r="D3" s="267"/>
      <c r="E3" s="267"/>
      <c r="F3" s="267"/>
      <c r="G3" s="267"/>
      <c r="H3" s="267"/>
      <c r="I3" s="267"/>
    </row>
    <row r="4" spans="1:10" ht="9.75" customHeight="1" x14ac:dyDescent="0.25">
      <c r="A4" s="268"/>
      <c r="B4" s="268"/>
      <c r="C4" s="268"/>
      <c r="D4" s="268"/>
      <c r="E4" s="268"/>
      <c r="F4" s="268"/>
    </row>
    <row r="5" spans="1:10" ht="13.5" customHeight="1" x14ac:dyDescent="0.25">
      <c r="A5" s="269"/>
      <c r="B5" s="270" t="s">
        <v>1262</v>
      </c>
      <c r="C5" s="270"/>
      <c r="D5" s="270"/>
      <c r="E5" s="271" t="s">
        <v>1054</v>
      </c>
      <c r="F5" s="271"/>
      <c r="G5" s="271"/>
      <c r="H5" s="271"/>
      <c r="I5" s="271"/>
    </row>
    <row r="6" spans="1:10" ht="13.5" customHeight="1" x14ac:dyDescent="0.25">
      <c r="A6" s="269" t="s">
        <v>706</v>
      </c>
      <c r="B6" s="270" t="s">
        <v>1263</v>
      </c>
      <c r="C6" s="270"/>
      <c r="D6" s="270"/>
      <c r="E6" s="272"/>
      <c r="F6" s="272"/>
      <c r="G6" s="272"/>
      <c r="H6" s="272"/>
      <c r="I6" s="272"/>
    </row>
    <row r="7" spans="1:10" ht="13.5" customHeight="1" x14ac:dyDescent="0.25">
      <c r="A7" s="269"/>
      <c r="B7" s="270" t="s">
        <v>1264</v>
      </c>
      <c r="C7" s="270"/>
      <c r="D7" s="270"/>
      <c r="E7" s="272" t="s">
        <v>1055</v>
      </c>
      <c r="F7" s="272"/>
      <c r="G7" s="272"/>
      <c r="H7" s="272"/>
      <c r="I7" s="272"/>
    </row>
    <row r="8" spans="1:10" ht="13.5" customHeight="1" x14ac:dyDescent="0.25">
      <c r="A8" s="269"/>
      <c r="B8" s="270" t="s">
        <v>1265</v>
      </c>
      <c r="C8" s="270"/>
      <c r="D8" s="270"/>
      <c r="E8" s="272"/>
      <c r="F8" s="272"/>
      <c r="G8" s="272"/>
      <c r="H8" s="272"/>
      <c r="I8" s="272"/>
    </row>
    <row r="9" spans="1:10" ht="13.5" customHeight="1" x14ac:dyDescent="0.25">
      <c r="A9" s="269"/>
      <c r="B9" s="270" t="s">
        <v>1266</v>
      </c>
      <c r="C9" s="270"/>
      <c r="D9" s="270"/>
      <c r="E9" s="272"/>
      <c r="F9" s="272"/>
      <c r="G9" s="272"/>
      <c r="H9" s="272"/>
      <c r="I9" s="272"/>
    </row>
    <row r="10" spans="1:10" ht="13.5" customHeight="1" x14ac:dyDescent="0.25">
      <c r="A10" s="269"/>
      <c r="B10" s="270" t="s">
        <v>1267</v>
      </c>
      <c r="C10" s="270"/>
      <c r="D10" s="270"/>
      <c r="E10" s="272"/>
      <c r="F10" s="272"/>
      <c r="G10" s="272"/>
      <c r="H10" s="272"/>
      <c r="I10" s="272"/>
    </row>
    <row r="11" spans="1:10" ht="13.5" customHeight="1" x14ac:dyDescent="0.25">
      <c r="A11" s="269"/>
      <c r="B11" s="270" t="s">
        <v>1268</v>
      </c>
      <c r="C11" s="270"/>
      <c r="D11" s="270"/>
      <c r="E11" s="272" t="s">
        <v>1269</v>
      </c>
      <c r="F11" s="272"/>
      <c r="G11" s="272"/>
      <c r="H11" s="272"/>
      <c r="I11" s="272"/>
    </row>
    <row r="12" spans="1:10" ht="8.25" customHeight="1" x14ac:dyDescent="0.25"/>
    <row r="13" spans="1:10" ht="57.6" customHeight="1" x14ac:dyDescent="0.25">
      <c r="A13" s="273" t="s">
        <v>1270</v>
      </c>
      <c r="B13" s="274" t="s">
        <v>1271</v>
      </c>
      <c r="C13" s="273" t="s">
        <v>708</v>
      </c>
      <c r="D13" s="275" t="s">
        <v>1272</v>
      </c>
      <c r="E13" s="275" t="s">
        <v>150</v>
      </c>
      <c r="F13" s="275" t="s">
        <v>1273</v>
      </c>
      <c r="G13" s="275" t="s">
        <v>1274</v>
      </c>
      <c r="H13" s="275" t="s">
        <v>1275</v>
      </c>
      <c r="I13" s="275" t="s">
        <v>1276</v>
      </c>
    </row>
    <row r="14" spans="1:10" ht="15" customHeight="1" x14ac:dyDescent="0.25">
      <c r="A14" s="276" t="s">
        <v>710</v>
      </c>
      <c r="B14" s="277"/>
      <c r="C14" s="278"/>
      <c r="D14" s="279" t="s">
        <v>711</v>
      </c>
      <c r="E14" s="279">
        <v>1</v>
      </c>
      <c r="F14" s="279">
        <v>2</v>
      </c>
      <c r="G14" s="279">
        <v>3</v>
      </c>
      <c r="H14" s="279">
        <v>4</v>
      </c>
      <c r="I14" s="279">
        <v>5</v>
      </c>
    </row>
    <row r="15" spans="1:10" s="286" customFormat="1" x14ac:dyDescent="0.25">
      <c r="A15" s="280" t="s">
        <v>712</v>
      </c>
      <c r="B15" s="280" t="s">
        <v>712</v>
      </c>
      <c r="C15" s="281" t="s">
        <v>153</v>
      </c>
      <c r="D15" s="282" t="s">
        <v>713</v>
      </c>
      <c r="E15" s="283" t="s">
        <v>712</v>
      </c>
      <c r="F15" s="284">
        <v>31143098500</v>
      </c>
      <c r="G15" s="284">
        <v>0</v>
      </c>
      <c r="H15" s="284">
        <v>23783755531.939999</v>
      </c>
      <c r="I15" s="284">
        <v>23764757810.439999</v>
      </c>
      <c r="J15" s="285"/>
    </row>
    <row r="16" spans="1:10" s="286" customFormat="1" x14ac:dyDescent="0.25">
      <c r="A16" s="280" t="s">
        <v>712</v>
      </c>
      <c r="B16" s="280" t="s">
        <v>712</v>
      </c>
      <c r="C16" s="281" t="s">
        <v>153</v>
      </c>
      <c r="D16" s="282" t="s">
        <v>891</v>
      </c>
      <c r="E16" s="283" t="s">
        <v>714</v>
      </c>
      <c r="F16" s="284">
        <v>17254270000</v>
      </c>
      <c r="G16" s="284">
        <v>0</v>
      </c>
      <c r="H16" s="284">
        <v>16427925002</v>
      </c>
      <c r="I16" s="284">
        <v>16427925002</v>
      </c>
      <c r="J16" s="285"/>
    </row>
    <row r="17" spans="1:10" s="286" customFormat="1" x14ac:dyDescent="0.25">
      <c r="A17" s="280" t="s">
        <v>715</v>
      </c>
      <c r="B17" s="280" t="s">
        <v>716</v>
      </c>
      <c r="C17" s="281" t="s">
        <v>153</v>
      </c>
      <c r="D17" s="282" t="s">
        <v>892</v>
      </c>
      <c r="E17" s="283" t="s">
        <v>717</v>
      </c>
      <c r="F17" s="284">
        <v>17254270000</v>
      </c>
      <c r="G17" s="284">
        <v>0</v>
      </c>
      <c r="H17" s="284">
        <v>16300636103</v>
      </c>
      <c r="I17" s="284">
        <v>16300636103</v>
      </c>
      <c r="J17" s="285"/>
    </row>
    <row r="18" spans="1:10" s="286" customFormat="1" x14ac:dyDescent="0.25">
      <c r="A18" s="280" t="s">
        <v>715</v>
      </c>
      <c r="B18" s="280" t="s">
        <v>157</v>
      </c>
      <c r="C18" s="281" t="s">
        <v>153</v>
      </c>
      <c r="D18" s="282" t="s">
        <v>893</v>
      </c>
      <c r="E18" s="283" t="s">
        <v>718</v>
      </c>
      <c r="F18" s="284">
        <v>17254270000</v>
      </c>
      <c r="G18" s="284">
        <v>0</v>
      </c>
      <c r="H18" s="284">
        <v>16300636103</v>
      </c>
      <c r="I18" s="284">
        <v>16300636103</v>
      </c>
      <c r="J18" s="285"/>
    </row>
    <row r="19" spans="1:10" x14ac:dyDescent="0.25">
      <c r="A19" s="287" t="s">
        <v>715</v>
      </c>
      <c r="B19" s="287" t="s">
        <v>157</v>
      </c>
      <c r="C19" s="288" t="s">
        <v>357</v>
      </c>
      <c r="D19" s="289" t="s">
        <v>894</v>
      </c>
      <c r="E19" s="290" t="s">
        <v>719</v>
      </c>
      <c r="F19" s="291">
        <v>14776945000</v>
      </c>
      <c r="G19" s="291">
        <v>0</v>
      </c>
      <c r="H19" s="291">
        <v>13961722502</v>
      </c>
      <c r="I19" s="291">
        <v>13961722502</v>
      </c>
    </row>
    <row r="20" spans="1:10" s="286" customFormat="1" x14ac:dyDescent="0.25">
      <c r="A20" s="280" t="s">
        <v>715</v>
      </c>
      <c r="B20" s="280" t="s">
        <v>157</v>
      </c>
      <c r="C20" s="281" t="s">
        <v>360</v>
      </c>
      <c r="D20" s="282" t="s">
        <v>895</v>
      </c>
      <c r="E20" s="283" t="s">
        <v>83</v>
      </c>
      <c r="F20" s="284">
        <v>2477325000</v>
      </c>
      <c r="G20" s="284">
        <v>0</v>
      </c>
      <c r="H20" s="284">
        <v>2338913601</v>
      </c>
      <c r="I20" s="284">
        <v>2338913601</v>
      </c>
      <c r="J20" s="285"/>
    </row>
    <row r="21" spans="1:10" ht="25.5" x14ac:dyDescent="0.25">
      <c r="A21" s="287" t="s">
        <v>715</v>
      </c>
      <c r="B21" s="287" t="s">
        <v>157</v>
      </c>
      <c r="C21" s="288" t="s">
        <v>883</v>
      </c>
      <c r="D21" s="289" t="s">
        <v>896</v>
      </c>
      <c r="E21" s="290" t="s">
        <v>720</v>
      </c>
      <c r="F21" s="291">
        <v>2446540000</v>
      </c>
      <c r="G21" s="291">
        <v>0</v>
      </c>
      <c r="H21" s="291">
        <v>2312188426</v>
      </c>
      <c r="I21" s="291">
        <v>2312188426</v>
      </c>
    </row>
    <row r="22" spans="1:10" x14ac:dyDescent="0.25">
      <c r="A22" s="287" t="s">
        <v>715</v>
      </c>
      <c r="B22" s="287" t="s">
        <v>157</v>
      </c>
      <c r="C22" s="288" t="s">
        <v>497</v>
      </c>
      <c r="D22" s="289" t="s">
        <v>897</v>
      </c>
      <c r="E22" s="290" t="s">
        <v>722</v>
      </c>
      <c r="F22" s="291">
        <v>30785000</v>
      </c>
      <c r="G22" s="291">
        <v>0</v>
      </c>
      <c r="H22" s="291">
        <v>26725175</v>
      </c>
      <c r="I22" s="291">
        <v>26725175</v>
      </c>
    </row>
    <row r="23" spans="1:10" s="286" customFormat="1" x14ac:dyDescent="0.25">
      <c r="A23" s="280" t="s">
        <v>721</v>
      </c>
      <c r="B23" s="280" t="s">
        <v>157</v>
      </c>
      <c r="C23" s="281" t="s">
        <v>357</v>
      </c>
      <c r="D23" s="282" t="s">
        <v>898</v>
      </c>
      <c r="E23" s="283" t="s">
        <v>724</v>
      </c>
      <c r="F23" s="284">
        <v>0</v>
      </c>
      <c r="G23" s="284">
        <v>0</v>
      </c>
      <c r="H23" s="284">
        <v>127288899</v>
      </c>
      <c r="I23" s="284">
        <v>127288899</v>
      </c>
      <c r="J23" s="285"/>
    </row>
    <row r="24" spans="1:10" x14ac:dyDescent="0.25">
      <c r="A24" s="287" t="s">
        <v>721</v>
      </c>
      <c r="B24" s="287" t="s">
        <v>157</v>
      </c>
      <c r="C24" s="288" t="s">
        <v>723</v>
      </c>
      <c r="D24" s="289" t="s">
        <v>899</v>
      </c>
      <c r="E24" s="290" t="s">
        <v>726</v>
      </c>
      <c r="F24" s="291">
        <v>0</v>
      </c>
      <c r="G24" s="291">
        <v>0</v>
      </c>
      <c r="H24" s="291">
        <v>127288899</v>
      </c>
      <c r="I24" s="291">
        <v>127288899</v>
      </c>
    </row>
    <row r="25" spans="1:10" s="286" customFormat="1" x14ac:dyDescent="0.25">
      <c r="A25" s="280" t="s">
        <v>712</v>
      </c>
      <c r="B25" s="280" t="s">
        <v>712</v>
      </c>
      <c r="C25" s="281" t="s">
        <v>153</v>
      </c>
      <c r="D25" s="282" t="s">
        <v>900</v>
      </c>
      <c r="E25" s="283" t="s">
        <v>716</v>
      </c>
      <c r="F25" s="284">
        <v>4313572000</v>
      </c>
      <c r="G25" s="284">
        <v>0</v>
      </c>
      <c r="H25" s="284">
        <v>4075159028</v>
      </c>
      <c r="I25" s="284">
        <v>4075159028</v>
      </c>
      <c r="J25" s="285"/>
    </row>
    <row r="26" spans="1:10" s="286" customFormat="1" x14ac:dyDescent="0.25">
      <c r="A26" s="280" t="s">
        <v>715</v>
      </c>
      <c r="B26" s="280" t="s">
        <v>235</v>
      </c>
      <c r="C26" s="281" t="s">
        <v>153</v>
      </c>
      <c r="D26" s="282" t="s">
        <v>901</v>
      </c>
      <c r="E26" s="283" t="s">
        <v>157</v>
      </c>
      <c r="F26" s="284">
        <v>4313572000</v>
      </c>
      <c r="G26" s="284">
        <v>0</v>
      </c>
      <c r="H26" s="284">
        <v>4075159028</v>
      </c>
      <c r="I26" s="284">
        <v>4075159028</v>
      </c>
      <c r="J26" s="285"/>
    </row>
    <row r="27" spans="1:10" s="286" customFormat="1" x14ac:dyDescent="0.25">
      <c r="A27" s="280" t="s">
        <v>715</v>
      </c>
      <c r="B27" s="280" t="s">
        <v>237</v>
      </c>
      <c r="C27" s="281" t="s">
        <v>153</v>
      </c>
      <c r="D27" s="282" t="s">
        <v>902</v>
      </c>
      <c r="E27" s="283" t="s">
        <v>200</v>
      </c>
      <c r="F27" s="284">
        <v>4313572000</v>
      </c>
      <c r="G27" s="284">
        <v>0</v>
      </c>
      <c r="H27" s="284">
        <v>4075159028</v>
      </c>
      <c r="I27" s="284">
        <v>4075159028</v>
      </c>
      <c r="J27" s="285"/>
    </row>
    <row r="28" spans="1:10" x14ac:dyDescent="0.25">
      <c r="A28" s="287" t="s">
        <v>715</v>
      </c>
      <c r="B28" s="287" t="s">
        <v>237</v>
      </c>
      <c r="C28" s="288" t="s">
        <v>357</v>
      </c>
      <c r="D28" s="289" t="s">
        <v>903</v>
      </c>
      <c r="E28" s="290" t="s">
        <v>727</v>
      </c>
      <c r="F28" s="291">
        <v>4313572000</v>
      </c>
      <c r="G28" s="291">
        <v>0</v>
      </c>
      <c r="H28" s="291">
        <v>4075159028</v>
      </c>
      <c r="I28" s="291">
        <v>4075159028</v>
      </c>
    </row>
    <row r="29" spans="1:10" s="286" customFormat="1" x14ac:dyDescent="0.25">
      <c r="A29" s="280" t="s">
        <v>712</v>
      </c>
      <c r="B29" s="280" t="s">
        <v>712</v>
      </c>
      <c r="C29" s="281" t="s">
        <v>153</v>
      </c>
      <c r="D29" s="282" t="s">
        <v>728</v>
      </c>
      <c r="E29" s="283" t="s">
        <v>204</v>
      </c>
      <c r="F29" s="284">
        <v>9575256500</v>
      </c>
      <c r="G29" s="284">
        <v>0</v>
      </c>
      <c r="H29" s="284">
        <v>3280671501.9400001</v>
      </c>
      <c r="I29" s="284">
        <v>3261673780.4400001</v>
      </c>
      <c r="J29" s="285"/>
    </row>
    <row r="30" spans="1:10" s="286" customFormat="1" x14ac:dyDescent="0.25">
      <c r="A30" s="280" t="s">
        <v>729</v>
      </c>
      <c r="B30" s="280" t="s">
        <v>712</v>
      </c>
      <c r="C30" s="281" t="s">
        <v>153</v>
      </c>
      <c r="D30" s="282" t="s">
        <v>730</v>
      </c>
      <c r="E30" s="283" t="s">
        <v>205</v>
      </c>
      <c r="F30" s="284">
        <v>3762256500</v>
      </c>
      <c r="G30" s="284">
        <v>0</v>
      </c>
      <c r="H30" s="284">
        <v>3276671501.9400001</v>
      </c>
      <c r="I30" s="284">
        <v>3260113780.4400001</v>
      </c>
      <c r="J30" s="285"/>
    </row>
    <row r="31" spans="1:10" s="286" customFormat="1" x14ac:dyDescent="0.25">
      <c r="A31" s="280" t="s">
        <v>729</v>
      </c>
      <c r="B31" s="280" t="s">
        <v>716</v>
      </c>
      <c r="C31" s="281" t="s">
        <v>153</v>
      </c>
      <c r="D31" s="282" t="s">
        <v>904</v>
      </c>
      <c r="E31" s="283" t="s">
        <v>210</v>
      </c>
      <c r="F31" s="284">
        <v>90000000</v>
      </c>
      <c r="G31" s="284">
        <v>0</v>
      </c>
      <c r="H31" s="284">
        <v>80807660</v>
      </c>
      <c r="I31" s="284">
        <v>80681392</v>
      </c>
      <c r="J31" s="285"/>
    </row>
    <row r="32" spans="1:10" x14ac:dyDescent="0.25">
      <c r="A32" s="287" t="s">
        <v>729</v>
      </c>
      <c r="B32" s="287" t="s">
        <v>157</v>
      </c>
      <c r="C32" s="288" t="s">
        <v>153</v>
      </c>
      <c r="D32" s="289" t="s">
        <v>905</v>
      </c>
      <c r="E32" s="290" t="s">
        <v>226</v>
      </c>
      <c r="F32" s="291">
        <v>90000000</v>
      </c>
      <c r="G32" s="291">
        <v>0</v>
      </c>
      <c r="H32" s="291">
        <v>80807660</v>
      </c>
      <c r="I32" s="291">
        <v>80681392</v>
      </c>
    </row>
    <row r="33" spans="1:10" s="286" customFormat="1" x14ac:dyDescent="0.25">
      <c r="A33" s="280" t="s">
        <v>729</v>
      </c>
      <c r="B33" s="280" t="s">
        <v>235</v>
      </c>
      <c r="C33" s="281" t="s">
        <v>153</v>
      </c>
      <c r="D33" s="282" t="s">
        <v>731</v>
      </c>
      <c r="E33" s="283" t="s">
        <v>230</v>
      </c>
      <c r="F33" s="284">
        <v>340710750</v>
      </c>
      <c r="G33" s="284">
        <v>0</v>
      </c>
      <c r="H33" s="284">
        <v>237281922.25999999</v>
      </c>
      <c r="I33" s="284">
        <v>235156816.5</v>
      </c>
      <c r="J33" s="285"/>
    </row>
    <row r="34" spans="1:10" x14ac:dyDescent="0.25">
      <c r="A34" s="287" t="s">
        <v>729</v>
      </c>
      <c r="B34" s="287" t="s">
        <v>237</v>
      </c>
      <c r="C34" s="288" t="s">
        <v>153</v>
      </c>
      <c r="D34" s="289" t="s">
        <v>732</v>
      </c>
      <c r="E34" s="290" t="s">
        <v>111</v>
      </c>
      <c r="F34" s="291">
        <v>134060000</v>
      </c>
      <c r="G34" s="291">
        <v>0</v>
      </c>
      <c r="H34" s="291">
        <v>111000000</v>
      </c>
      <c r="I34" s="291">
        <v>111403528</v>
      </c>
    </row>
    <row r="35" spans="1:10" x14ac:dyDescent="0.25">
      <c r="A35" s="287" t="s">
        <v>729</v>
      </c>
      <c r="B35" s="287" t="s">
        <v>241</v>
      </c>
      <c r="C35" s="288" t="s">
        <v>153</v>
      </c>
      <c r="D35" s="289" t="s">
        <v>733</v>
      </c>
      <c r="E35" s="290" t="s">
        <v>235</v>
      </c>
      <c r="F35" s="291">
        <v>178463200</v>
      </c>
      <c r="G35" s="291">
        <v>0</v>
      </c>
      <c r="H35" s="291">
        <v>116313189.22</v>
      </c>
      <c r="I35" s="291">
        <v>116313189.22</v>
      </c>
    </row>
    <row r="36" spans="1:10" x14ac:dyDescent="0.25">
      <c r="A36" s="287" t="s">
        <v>729</v>
      </c>
      <c r="B36" s="287" t="s">
        <v>243</v>
      </c>
      <c r="C36" s="288" t="s">
        <v>153</v>
      </c>
      <c r="D36" s="289" t="s">
        <v>734</v>
      </c>
      <c r="E36" s="290" t="s">
        <v>237</v>
      </c>
      <c r="F36" s="291">
        <v>22357550</v>
      </c>
      <c r="G36" s="291">
        <v>0</v>
      </c>
      <c r="H36" s="291">
        <v>4929989.12</v>
      </c>
      <c r="I36" s="291">
        <v>2703680</v>
      </c>
    </row>
    <row r="37" spans="1:10" ht="25.5" x14ac:dyDescent="0.25">
      <c r="A37" s="287" t="s">
        <v>729</v>
      </c>
      <c r="B37" s="287" t="s">
        <v>245</v>
      </c>
      <c r="C37" s="288" t="s">
        <v>153</v>
      </c>
      <c r="D37" s="289" t="s">
        <v>735</v>
      </c>
      <c r="E37" s="290" t="s">
        <v>239</v>
      </c>
      <c r="F37" s="291">
        <v>5830000</v>
      </c>
      <c r="G37" s="291">
        <v>0</v>
      </c>
      <c r="H37" s="291">
        <v>5038743.92</v>
      </c>
      <c r="I37" s="291">
        <v>4736419.28</v>
      </c>
    </row>
    <row r="38" spans="1:10" s="286" customFormat="1" x14ac:dyDescent="0.25">
      <c r="A38" s="280" t="s">
        <v>729</v>
      </c>
      <c r="B38" s="280" t="s">
        <v>263</v>
      </c>
      <c r="C38" s="281" t="s">
        <v>153</v>
      </c>
      <c r="D38" s="282" t="s">
        <v>736</v>
      </c>
      <c r="E38" s="283" t="s">
        <v>241</v>
      </c>
      <c r="F38" s="284">
        <v>111877000</v>
      </c>
      <c r="G38" s="284">
        <v>0</v>
      </c>
      <c r="H38" s="284">
        <v>87457000</v>
      </c>
      <c r="I38" s="284">
        <v>89928000</v>
      </c>
      <c r="J38" s="285"/>
    </row>
    <row r="39" spans="1:10" s="286" customFormat="1" x14ac:dyDescent="0.25">
      <c r="A39" s="280" t="s">
        <v>729</v>
      </c>
      <c r="B39" s="280" t="s">
        <v>84</v>
      </c>
      <c r="C39" s="281" t="s">
        <v>153</v>
      </c>
      <c r="D39" s="282" t="s">
        <v>737</v>
      </c>
      <c r="E39" s="283" t="s">
        <v>243</v>
      </c>
      <c r="F39" s="284">
        <v>111877000</v>
      </c>
      <c r="G39" s="284">
        <v>0</v>
      </c>
      <c r="H39" s="284">
        <v>87457000</v>
      </c>
      <c r="I39" s="284">
        <v>89928000</v>
      </c>
      <c r="J39" s="285"/>
    </row>
    <row r="40" spans="1:10" x14ac:dyDescent="0.25">
      <c r="A40" s="287" t="s">
        <v>729</v>
      </c>
      <c r="B40" s="287" t="s">
        <v>84</v>
      </c>
      <c r="C40" s="288" t="s">
        <v>357</v>
      </c>
      <c r="D40" s="289" t="s">
        <v>738</v>
      </c>
      <c r="E40" s="290" t="s">
        <v>245</v>
      </c>
      <c r="F40" s="291">
        <v>11915000</v>
      </c>
      <c r="G40" s="291">
        <v>0</v>
      </c>
      <c r="H40" s="291">
        <v>5075000</v>
      </c>
      <c r="I40" s="291">
        <v>5075000</v>
      </c>
    </row>
    <row r="41" spans="1:10" s="286" customFormat="1" x14ac:dyDescent="0.25">
      <c r="A41" s="280" t="s">
        <v>729</v>
      </c>
      <c r="B41" s="280" t="s">
        <v>84</v>
      </c>
      <c r="C41" s="281" t="s">
        <v>739</v>
      </c>
      <c r="D41" s="282" t="s">
        <v>740</v>
      </c>
      <c r="E41" s="283" t="s">
        <v>260</v>
      </c>
      <c r="F41" s="284">
        <v>99962000</v>
      </c>
      <c r="G41" s="284">
        <v>0</v>
      </c>
      <c r="H41" s="284">
        <v>82382000</v>
      </c>
      <c r="I41" s="284">
        <v>84853000</v>
      </c>
      <c r="J41" s="285"/>
    </row>
    <row r="42" spans="1:10" x14ac:dyDescent="0.25">
      <c r="A42" s="287" t="s">
        <v>729</v>
      </c>
      <c r="B42" s="287" t="s">
        <v>84</v>
      </c>
      <c r="C42" s="288" t="s">
        <v>741</v>
      </c>
      <c r="D42" s="289" t="s">
        <v>906</v>
      </c>
      <c r="E42" s="290" t="s">
        <v>262</v>
      </c>
      <c r="F42" s="291">
        <v>8040000</v>
      </c>
      <c r="G42" s="291">
        <v>0</v>
      </c>
      <c r="H42" s="291">
        <v>1395000</v>
      </c>
      <c r="I42" s="291">
        <v>0</v>
      </c>
    </row>
    <row r="43" spans="1:10" x14ac:dyDescent="0.25">
      <c r="A43" s="287" t="s">
        <v>729</v>
      </c>
      <c r="B43" s="287" t="s">
        <v>84</v>
      </c>
      <c r="C43" s="288" t="s">
        <v>1277</v>
      </c>
      <c r="D43" s="289" t="s">
        <v>1278</v>
      </c>
      <c r="E43" s="290" t="s">
        <v>742</v>
      </c>
      <c r="F43" s="291">
        <v>7000000</v>
      </c>
      <c r="G43" s="291">
        <v>0</v>
      </c>
      <c r="H43" s="291">
        <v>0</v>
      </c>
      <c r="I43" s="291">
        <v>0</v>
      </c>
    </row>
    <row r="44" spans="1:10" ht="25.5" x14ac:dyDescent="0.25">
      <c r="A44" s="287" t="s">
        <v>729</v>
      </c>
      <c r="B44" s="287" t="s">
        <v>84</v>
      </c>
      <c r="C44" s="288" t="s">
        <v>1279</v>
      </c>
      <c r="D44" s="289" t="s">
        <v>1280</v>
      </c>
      <c r="E44" s="290" t="s">
        <v>744</v>
      </c>
      <c r="F44" s="291">
        <v>84922000</v>
      </c>
      <c r="G44" s="291">
        <v>0</v>
      </c>
      <c r="H44" s="291">
        <v>80987000</v>
      </c>
      <c r="I44" s="291">
        <v>84853000</v>
      </c>
    </row>
    <row r="45" spans="1:10" s="286" customFormat="1" x14ac:dyDescent="0.25">
      <c r="A45" s="280" t="s">
        <v>729</v>
      </c>
      <c r="B45" s="280" t="s">
        <v>266</v>
      </c>
      <c r="C45" s="281" t="s">
        <v>153</v>
      </c>
      <c r="D45" s="282" t="s">
        <v>743</v>
      </c>
      <c r="E45" s="283" t="s">
        <v>263</v>
      </c>
      <c r="F45" s="284">
        <v>2278593750</v>
      </c>
      <c r="G45" s="284">
        <v>0</v>
      </c>
      <c r="H45" s="284">
        <v>2025000117</v>
      </c>
      <c r="I45" s="284">
        <v>2025000117</v>
      </c>
      <c r="J45" s="285"/>
    </row>
    <row r="46" spans="1:10" s="286" customFormat="1" x14ac:dyDescent="0.25">
      <c r="A46" s="280" t="s">
        <v>729</v>
      </c>
      <c r="B46" s="280" t="s">
        <v>745</v>
      </c>
      <c r="C46" s="281" t="s">
        <v>153</v>
      </c>
      <c r="D46" s="282" t="s">
        <v>737</v>
      </c>
      <c r="E46" s="283" t="s">
        <v>746</v>
      </c>
      <c r="F46" s="284">
        <v>2278593750</v>
      </c>
      <c r="G46" s="284">
        <v>0</v>
      </c>
      <c r="H46" s="284">
        <v>2025000117</v>
      </c>
      <c r="I46" s="284">
        <v>2025000117</v>
      </c>
      <c r="J46" s="285"/>
    </row>
    <row r="47" spans="1:10" x14ac:dyDescent="0.25">
      <c r="A47" s="287" t="s">
        <v>729</v>
      </c>
      <c r="B47" s="287" t="s">
        <v>745</v>
      </c>
      <c r="C47" s="288" t="s">
        <v>357</v>
      </c>
      <c r="D47" s="289" t="s">
        <v>738</v>
      </c>
      <c r="E47" s="290" t="s">
        <v>85</v>
      </c>
      <c r="F47" s="291">
        <v>2278593750</v>
      </c>
      <c r="G47" s="291">
        <v>0</v>
      </c>
      <c r="H47" s="291">
        <v>2025000117</v>
      </c>
      <c r="I47" s="291">
        <v>2025000117</v>
      </c>
    </row>
    <row r="48" spans="1:10" s="286" customFormat="1" x14ac:dyDescent="0.25">
      <c r="A48" s="280" t="s">
        <v>729</v>
      </c>
      <c r="B48" s="280" t="s">
        <v>271</v>
      </c>
      <c r="C48" s="281" t="s">
        <v>153</v>
      </c>
      <c r="D48" s="282" t="s">
        <v>747</v>
      </c>
      <c r="E48" s="283" t="s">
        <v>749</v>
      </c>
      <c r="F48" s="284">
        <v>103742000</v>
      </c>
      <c r="G48" s="284">
        <v>0</v>
      </c>
      <c r="H48" s="284">
        <v>41558790</v>
      </c>
      <c r="I48" s="284">
        <v>21120998</v>
      </c>
      <c r="J48" s="285"/>
    </row>
    <row r="49" spans="1:10" s="286" customFormat="1" x14ac:dyDescent="0.25">
      <c r="A49" s="280" t="s">
        <v>729</v>
      </c>
      <c r="B49" s="280" t="s">
        <v>293</v>
      </c>
      <c r="C49" s="281" t="s">
        <v>153</v>
      </c>
      <c r="D49" s="282" t="s">
        <v>748</v>
      </c>
      <c r="E49" s="283" t="s">
        <v>84</v>
      </c>
      <c r="F49" s="284">
        <v>103742000</v>
      </c>
      <c r="G49" s="284">
        <v>0</v>
      </c>
      <c r="H49" s="284">
        <v>41558790</v>
      </c>
      <c r="I49" s="284">
        <v>21120998</v>
      </c>
      <c r="J49" s="285"/>
    </row>
    <row r="50" spans="1:10" s="286" customFormat="1" x14ac:dyDescent="0.25">
      <c r="A50" s="280" t="s">
        <v>729</v>
      </c>
      <c r="B50" s="280" t="s">
        <v>293</v>
      </c>
      <c r="C50" s="281" t="s">
        <v>357</v>
      </c>
      <c r="D50" s="282" t="s">
        <v>907</v>
      </c>
      <c r="E50" s="283" t="s">
        <v>751</v>
      </c>
      <c r="F50" s="284">
        <v>49140000</v>
      </c>
      <c r="G50" s="284">
        <v>0</v>
      </c>
      <c r="H50" s="284">
        <v>10985290</v>
      </c>
      <c r="I50" s="284">
        <v>7056588</v>
      </c>
      <c r="J50" s="285"/>
    </row>
    <row r="51" spans="1:10" x14ac:dyDescent="0.25">
      <c r="A51" s="287" t="s">
        <v>729</v>
      </c>
      <c r="B51" s="287" t="s">
        <v>293</v>
      </c>
      <c r="C51" s="288" t="s">
        <v>750</v>
      </c>
      <c r="D51" s="289" t="s">
        <v>908</v>
      </c>
      <c r="E51" s="290" t="s">
        <v>752</v>
      </c>
      <c r="F51" s="291">
        <v>43340000</v>
      </c>
      <c r="G51" s="291">
        <v>0</v>
      </c>
      <c r="H51" s="291">
        <v>10985290</v>
      </c>
      <c r="I51" s="291">
        <v>7056588</v>
      </c>
    </row>
    <row r="52" spans="1:10" x14ac:dyDescent="0.25">
      <c r="A52" s="287" t="s">
        <v>729</v>
      </c>
      <c r="B52" s="287" t="s">
        <v>293</v>
      </c>
      <c r="C52" s="288" t="s">
        <v>723</v>
      </c>
      <c r="D52" s="289" t="s">
        <v>909</v>
      </c>
      <c r="E52" s="290" t="s">
        <v>753</v>
      </c>
      <c r="F52" s="291">
        <v>1800000</v>
      </c>
      <c r="G52" s="291">
        <v>0</v>
      </c>
      <c r="H52" s="291">
        <v>0</v>
      </c>
      <c r="I52" s="291">
        <v>0</v>
      </c>
    </row>
    <row r="53" spans="1:10" x14ac:dyDescent="0.25">
      <c r="A53" s="287" t="s">
        <v>729</v>
      </c>
      <c r="B53" s="287" t="s">
        <v>293</v>
      </c>
      <c r="C53" s="288" t="s">
        <v>725</v>
      </c>
      <c r="D53" s="289" t="s">
        <v>1281</v>
      </c>
      <c r="E53" s="290" t="s">
        <v>754</v>
      </c>
      <c r="F53" s="291">
        <v>4000000</v>
      </c>
      <c r="G53" s="291">
        <v>0</v>
      </c>
      <c r="H53" s="291">
        <v>0</v>
      </c>
      <c r="I53" s="291">
        <v>0</v>
      </c>
    </row>
    <row r="54" spans="1:10" x14ac:dyDescent="0.25">
      <c r="A54" s="287" t="s">
        <v>729</v>
      </c>
      <c r="B54" s="287" t="s">
        <v>293</v>
      </c>
      <c r="C54" s="288" t="s">
        <v>360</v>
      </c>
      <c r="D54" s="289" t="s">
        <v>910</v>
      </c>
      <c r="E54" s="290" t="s">
        <v>756</v>
      </c>
      <c r="F54" s="291">
        <v>9600000</v>
      </c>
      <c r="G54" s="291">
        <v>0</v>
      </c>
      <c r="H54" s="291">
        <v>0</v>
      </c>
      <c r="I54" s="291">
        <v>0</v>
      </c>
    </row>
    <row r="55" spans="1:10" x14ac:dyDescent="0.25">
      <c r="A55" s="287" t="s">
        <v>729</v>
      </c>
      <c r="B55" s="287" t="s">
        <v>293</v>
      </c>
      <c r="C55" s="288" t="s">
        <v>667</v>
      </c>
      <c r="D55" s="289" t="s">
        <v>755</v>
      </c>
      <c r="E55" s="290" t="s">
        <v>266</v>
      </c>
      <c r="F55" s="291">
        <v>45002000</v>
      </c>
      <c r="G55" s="291">
        <v>0</v>
      </c>
      <c r="H55" s="291">
        <v>30573500</v>
      </c>
      <c r="I55" s="291">
        <v>14064410</v>
      </c>
    </row>
    <row r="56" spans="1:10" s="286" customFormat="1" x14ac:dyDescent="0.25">
      <c r="A56" s="280" t="s">
        <v>729</v>
      </c>
      <c r="B56" s="280" t="s">
        <v>356</v>
      </c>
      <c r="C56" s="281" t="s">
        <v>153</v>
      </c>
      <c r="D56" s="282" t="s">
        <v>757</v>
      </c>
      <c r="E56" s="283" t="s">
        <v>715</v>
      </c>
      <c r="F56" s="284">
        <v>837333000</v>
      </c>
      <c r="G56" s="284">
        <v>0</v>
      </c>
      <c r="H56" s="284">
        <v>804566012.67999995</v>
      </c>
      <c r="I56" s="284">
        <v>808226456.94000006</v>
      </c>
      <c r="J56" s="285"/>
    </row>
    <row r="57" spans="1:10" x14ac:dyDescent="0.25">
      <c r="A57" s="287" t="s">
        <v>729</v>
      </c>
      <c r="B57" s="287" t="s">
        <v>911</v>
      </c>
      <c r="C57" s="288" t="s">
        <v>153</v>
      </c>
      <c r="D57" s="289" t="s">
        <v>912</v>
      </c>
      <c r="E57" s="290" t="s">
        <v>729</v>
      </c>
      <c r="F57" s="291">
        <v>6000000</v>
      </c>
      <c r="G57" s="291">
        <v>0</v>
      </c>
      <c r="H57" s="291">
        <v>3225960</v>
      </c>
      <c r="I57" s="291">
        <v>1742760</v>
      </c>
    </row>
    <row r="58" spans="1:10" s="286" customFormat="1" x14ac:dyDescent="0.25">
      <c r="A58" s="280" t="s">
        <v>729</v>
      </c>
      <c r="B58" s="280" t="s">
        <v>758</v>
      </c>
      <c r="C58" s="281" t="s">
        <v>153</v>
      </c>
      <c r="D58" s="282" t="s">
        <v>759</v>
      </c>
      <c r="E58" s="283" t="s">
        <v>761</v>
      </c>
      <c r="F58" s="284">
        <v>69591000</v>
      </c>
      <c r="G58" s="284">
        <v>0</v>
      </c>
      <c r="H58" s="284">
        <v>56335894.68</v>
      </c>
      <c r="I58" s="284">
        <v>56196946.939999998</v>
      </c>
      <c r="J58" s="285"/>
    </row>
    <row r="59" spans="1:10" x14ac:dyDescent="0.25">
      <c r="A59" s="287" t="s">
        <v>729</v>
      </c>
      <c r="B59" s="287" t="s">
        <v>758</v>
      </c>
      <c r="C59" s="288" t="s">
        <v>357</v>
      </c>
      <c r="D59" s="289" t="s">
        <v>760</v>
      </c>
      <c r="E59" s="290" t="s">
        <v>745</v>
      </c>
      <c r="F59" s="291">
        <v>34779000</v>
      </c>
      <c r="G59" s="291">
        <v>0</v>
      </c>
      <c r="H59" s="291">
        <v>21966185</v>
      </c>
      <c r="I59" s="291">
        <v>21827237.260000002</v>
      </c>
    </row>
    <row r="60" spans="1:10" x14ac:dyDescent="0.25">
      <c r="A60" s="287" t="s">
        <v>729</v>
      </c>
      <c r="B60" s="287" t="s">
        <v>758</v>
      </c>
      <c r="C60" s="288" t="s">
        <v>360</v>
      </c>
      <c r="D60" s="289" t="s">
        <v>762</v>
      </c>
      <c r="E60" s="290" t="s">
        <v>764</v>
      </c>
      <c r="F60" s="291">
        <v>34812000</v>
      </c>
      <c r="G60" s="291">
        <v>0</v>
      </c>
      <c r="H60" s="291">
        <v>34369709.68</v>
      </c>
      <c r="I60" s="291">
        <v>34369709.68</v>
      </c>
    </row>
    <row r="61" spans="1:10" x14ac:dyDescent="0.25">
      <c r="A61" s="287" t="s">
        <v>729</v>
      </c>
      <c r="B61" s="287" t="s">
        <v>763</v>
      </c>
      <c r="C61" s="288" t="s">
        <v>153</v>
      </c>
      <c r="D61" s="289" t="s">
        <v>913</v>
      </c>
      <c r="E61" s="290" t="s">
        <v>767</v>
      </c>
      <c r="F61" s="291">
        <v>712070000</v>
      </c>
      <c r="G61" s="291">
        <v>0</v>
      </c>
      <c r="H61" s="291">
        <v>706554576</v>
      </c>
      <c r="I61" s="291">
        <v>706554576</v>
      </c>
    </row>
    <row r="62" spans="1:10" s="286" customFormat="1" x14ac:dyDescent="0.25">
      <c r="A62" s="280" t="s">
        <v>729</v>
      </c>
      <c r="B62" s="280" t="s">
        <v>765</v>
      </c>
      <c r="C62" s="281" t="s">
        <v>153</v>
      </c>
      <c r="D62" s="282" t="s">
        <v>766</v>
      </c>
      <c r="E62" s="283" t="s">
        <v>721</v>
      </c>
      <c r="F62" s="284">
        <v>49672000</v>
      </c>
      <c r="G62" s="284">
        <v>0</v>
      </c>
      <c r="H62" s="284">
        <v>38449582</v>
      </c>
      <c r="I62" s="284">
        <v>43732174</v>
      </c>
      <c r="J62" s="285"/>
    </row>
    <row r="63" spans="1:10" ht="25.5" x14ac:dyDescent="0.25">
      <c r="A63" s="287" t="s">
        <v>729</v>
      </c>
      <c r="B63" s="287" t="s">
        <v>765</v>
      </c>
      <c r="C63" s="288" t="s">
        <v>1282</v>
      </c>
      <c r="D63" s="289" t="s">
        <v>1283</v>
      </c>
      <c r="E63" s="290" t="s">
        <v>770</v>
      </c>
      <c r="F63" s="291">
        <v>7500000</v>
      </c>
      <c r="G63" s="291">
        <v>0</v>
      </c>
      <c r="H63" s="291">
        <v>0</v>
      </c>
      <c r="I63" s="291">
        <v>0</v>
      </c>
    </row>
    <row r="64" spans="1:10" x14ac:dyDescent="0.25">
      <c r="A64" s="287" t="s">
        <v>729</v>
      </c>
      <c r="B64" s="287" t="s">
        <v>765</v>
      </c>
      <c r="C64" s="288" t="s">
        <v>768</v>
      </c>
      <c r="D64" s="289" t="s">
        <v>766</v>
      </c>
      <c r="E64" s="290" t="s">
        <v>772</v>
      </c>
      <c r="F64" s="291">
        <v>42172000</v>
      </c>
      <c r="G64" s="291">
        <v>0</v>
      </c>
      <c r="H64" s="291">
        <v>38449582</v>
      </c>
      <c r="I64" s="291">
        <v>43732174</v>
      </c>
    </row>
    <row r="65" spans="1:10" s="286" customFormat="1" x14ac:dyDescent="0.25">
      <c r="A65" s="280" t="s">
        <v>761</v>
      </c>
      <c r="B65" s="280" t="s">
        <v>712</v>
      </c>
      <c r="C65" s="281" t="s">
        <v>153</v>
      </c>
      <c r="D65" s="282" t="s">
        <v>769</v>
      </c>
      <c r="E65" s="283" t="s">
        <v>271</v>
      </c>
      <c r="F65" s="284">
        <v>5800000000</v>
      </c>
      <c r="G65" s="284">
        <v>0</v>
      </c>
      <c r="H65" s="284">
        <v>0</v>
      </c>
      <c r="I65" s="284">
        <v>0</v>
      </c>
      <c r="J65" s="285"/>
    </row>
    <row r="66" spans="1:10" s="286" customFormat="1" x14ac:dyDescent="0.25">
      <c r="A66" s="280" t="s">
        <v>761</v>
      </c>
      <c r="B66" s="280" t="s">
        <v>271</v>
      </c>
      <c r="C66" s="281" t="s">
        <v>153</v>
      </c>
      <c r="D66" s="282" t="s">
        <v>771</v>
      </c>
      <c r="E66" s="283" t="s">
        <v>283</v>
      </c>
      <c r="F66" s="284">
        <v>5800000000</v>
      </c>
      <c r="G66" s="284">
        <v>0</v>
      </c>
      <c r="H66" s="284">
        <v>0</v>
      </c>
      <c r="I66" s="284">
        <v>0</v>
      </c>
      <c r="J66" s="285"/>
    </row>
    <row r="67" spans="1:10" s="286" customFormat="1" x14ac:dyDescent="0.25">
      <c r="A67" s="280" t="s">
        <v>761</v>
      </c>
      <c r="B67" s="280" t="s">
        <v>773</v>
      </c>
      <c r="C67" s="281" t="s">
        <v>153</v>
      </c>
      <c r="D67" s="282" t="s">
        <v>737</v>
      </c>
      <c r="E67" s="283" t="s">
        <v>293</v>
      </c>
      <c r="F67" s="284">
        <v>5800000000</v>
      </c>
      <c r="G67" s="284">
        <v>0</v>
      </c>
      <c r="H67" s="284">
        <v>0</v>
      </c>
      <c r="I67" s="284">
        <v>0</v>
      </c>
      <c r="J67" s="285"/>
    </row>
    <row r="68" spans="1:10" s="286" customFormat="1" x14ac:dyDescent="0.25">
      <c r="A68" s="280" t="s">
        <v>761</v>
      </c>
      <c r="B68" s="280" t="s">
        <v>773</v>
      </c>
      <c r="C68" s="281" t="s">
        <v>739</v>
      </c>
      <c r="D68" s="282" t="s">
        <v>774</v>
      </c>
      <c r="E68" s="283" t="s">
        <v>307</v>
      </c>
      <c r="F68" s="284">
        <v>5800000000</v>
      </c>
      <c r="G68" s="284">
        <v>0</v>
      </c>
      <c r="H68" s="284">
        <v>0</v>
      </c>
      <c r="I68" s="284">
        <v>0</v>
      </c>
      <c r="J68" s="285"/>
    </row>
    <row r="69" spans="1:10" ht="25.5" x14ac:dyDescent="0.25">
      <c r="A69" s="287" t="s">
        <v>761</v>
      </c>
      <c r="B69" s="287" t="s">
        <v>773</v>
      </c>
      <c r="C69" s="288" t="s">
        <v>741</v>
      </c>
      <c r="D69" s="289" t="s">
        <v>777</v>
      </c>
      <c r="E69" s="290" t="s">
        <v>773</v>
      </c>
      <c r="F69" s="291">
        <v>5800000000</v>
      </c>
      <c r="G69" s="291">
        <v>0</v>
      </c>
      <c r="H69" s="291">
        <v>0</v>
      </c>
      <c r="I69" s="291">
        <v>0</v>
      </c>
    </row>
    <row r="70" spans="1:10" s="286" customFormat="1" x14ac:dyDescent="0.25">
      <c r="A70" s="280" t="s">
        <v>770</v>
      </c>
      <c r="B70" s="280" t="s">
        <v>712</v>
      </c>
      <c r="C70" s="281" t="s">
        <v>153</v>
      </c>
      <c r="D70" s="282" t="s">
        <v>781</v>
      </c>
      <c r="E70" s="283" t="s">
        <v>775</v>
      </c>
      <c r="F70" s="284">
        <v>13000000</v>
      </c>
      <c r="G70" s="284">
        <v>0</v>
      </c>
      <c r="H70" s="284">
        <v>4000000</v>
      </c>
      <c r="I70" s="284">
        <v>1560000</v>
      </c>
      <c r="J70" s="285"/>
    </row>
    <row r="71" spans="1:10" s="286" customFormat="1" x14ac:dyDescent="0.25">
      <c r="A71" s="280" t="s">
        <v>770</v>
      </c>
      <c r="B71" s="280" t="s">
        <v>235</v>
      </c>
      <c r="C71" s="281" t="s">
        <v>153</v>
      </c>
      <c r="D71" s="282" t="s">
        <v>782</v>
      </c>
      <c r="E71" s="283" t="s">
        <v>776</v>
      </c>
      <c r="F71" s="284">
        <v>13000000</v>
      </c>
      <c r="G71" s="284">
        <v>0</v>
      </c>
      <c r="H71" s="284">
        <v>4000000</v>
      </c>
      <c r="I71" s="284">
        <v>1560000</v>
      </c>
      <c r="J71" s="285"/>
    </row>
    <row r="72" spans="1:10" s="286" customFormat="1" x14ac:dyDescent="0.25">
      <c r="A72" s="280" t="s">
        <v>770</v>
      </c>
      <c r="B72" s="280" t="s">
        <v>237</v>
      </c>
      <c r="C72" s="281" t="s">
        <v>153</v>
      </c>
      <c r="D72" s="282" t="s">
        <v>783</v>
      </c>
      <c r="E72" s="283" t="s">
        <v>778</v>
      </c>
      <c r="F72" s="284">
        <v>13000000</v>
      </c>
      <c r="G72" s="284">
        <v>0</v>
      </c>
      <c r="H72" s="284">
        <v>4000000</v>
      </c>
      <c r="I72" s="284">
        <v>1560000</v>
      </c>
      <c r="J72" s="285"/>
    </row>
    <row r="73" spans="1:10" s="286" customFormat="1" x14ac:dyDescent="0.25">
      <c r="A73" s="280" t="s">
        <v>770</v>
      </c>
      <c r="B73" s="280" t="s">
        <v>237</v>
      </c>
      <c r="C73" s="281" t="s">
        <v>357</v>
      </c>
      <c r="D73" s="282" t="s">
        <v>782</v>
      </c>
      <c r="E73" s="283" t="s">
        <v>779</v>
      </c>
      <c r="F73" s="284">
        <v>13000000</v>
      </c>
      <c r="G73" s="284">
        <v>0</v>
      </c>
      <c r="H73" s="284">
        <v>4000000</v>
      </c>
      <c r="I73" s="284">
        <v>1560000</v>
      </c>
      <c r="J73" s="285"/>
    </row>
    <row r="74" spans="1:10" x14ac:dyDescent="0.25">
      <c r="A74" s="287" t="s">
        <v>770</v>
      </c>
      <c r="B74" s="287" t="s">
        <v>237</v>
      </c>
      <c r="C74" s="288" t="s">
        <v>785</v>
      </c>
      <c r="D74" s="289" t="s">
        <v>786</v>
      </c>
      <c r="E74" s="290" t="s">
        <v>780</v>
      </c>
      <c r="F74" s="291">
        <v>13000000</v>
      </c>
      <c r="G74" s="291">
        <v>0</v>
      </c>
      <c r="H74" s="291">
        <v>4000000</v>
      </c>
      <c r="I74" s="291">
        <v>1560000</v>
      </c>
    </row>
    <row r="75" spans="1:10" ht="15" customHeight="1" x14ac:dyDescent="0.25">
      <c r="A75" s="287"/>
      <c r="B75" s="287"/>
      <c r="C75" s="288"/>
      <c r="D75" s="289"/>
      <c r="E75" s="290"/>
      <c r="F75" s="291"/>
      <c r="G75" s="291"/>
      <c r="H75" s="291"/>
      <c r="I75" s="291"/>
    </row>
    <row r="76" spans="1:10" ht="15" customHeight="1" x14ac:dyDescent="0.25"/>
    <row r="77" spans="1:10" ht="15" customHeight="1" x14ac:dyDescent="0.25"/>
    <row r="78" spans="1:10" ht="21" customHeight="1" x14ac:dyDescent="0.25">
      <c r="D78" s="292" t="s">
        <v>1284</v>
      </c>
      <c r="E78" s="293" t="s">
        <v>1285</v>
      </c>
      <c r="F78" s="293"/>
      <c r="G78" s="293"/>
      <c r="H78" s="269" t="s">
        <v>1286</v>
      </c>
      <c r="I78" s="269"/>
    </row>
    <row r="79" spans="1:10" ht="14.25" customHeight="1" x14ac:dyDescent="0.25">
      <c r="D79" s="294" t="s">
        <v>1287</v>
      </c>
    </row>
    <row r="80" spans="1:10" ht="15" customHeight="1" x14ac:dyDescent="0.25">
      <c r="D80" s="268"/>
    </row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</sheetData>
  <mergeCells count="19">
    <mergeCell ref="B11:D11"/>
    <mergeCell ref="E11:I11"/>
    <mergeCell ref="A14:C14"/>
    <mergeCell ref="B6:D6"/>
    <mergeCell ref="E6:I6"/>
    <mergeCell ref="B7:D7"/>
    <mergeCell ref="E7:I7"/>
    <mergeCell ref="B8:D8"/>
    <mergeCell ref="E8:I8"/>
    <mergeCell ref="B9:D9"/>
    <mergeCell ref="E9:I9"/>
    <mergeCell ref="B10:D10"/>
    <mergeCell ref="E10:I10"/>
    <mergeCell ref="E78:G78"/>
    <mergeCell ref="E1:I1"/>
    <mergeCell ref="A2:I2"/>
    <mergeCell ref="A3:I3"/>
    <mergeCell ref="B5:D5"/>
    <mergeCell ref="E5:I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A1:G39"/>
  <sheetViews>
    <sheetView workbookViewId="0">
      <selection activeCell="A13" sqref="A1:XFD1048576"/>
    </sheetView>
  </sheetViews>
  <sheetFormatPr defaultColWidth="15" defaultRowHeight="15" x14ac:dyDescent="0.25"/>
  <cols>
    <col min="1" max="1" width="30.7109375" style="77" bestFit="1" customWidth="1"/>
    <col min="2" max="4" width="15" style="77" bestFit="1"/>
    <col min="5" max="5" width="15" style="77" bestFit="1" customWidth="1"/>
    <col min="6" max="6" width="19.5703125" style="77" bestFit="1" customWidth="1"/>
    <col min="7" max="16384" width="15" style="77"/>
  </cols>
  <sheetData>
    <row r="1" spans="1:6" ht="54.75" customHeight="1" x14ac:dyDescent="0.25">
      <c r="C1" s="230" t="s">
        <v>787</v>
      </c>
      <c r="D1" s="230"/>
      <c r="E1" s="230"/>
      <c r="F1" s="230"/>
    </row>
    <row r="2" spans="1:6" ht="36.75" customHeight="1" x14ac:dyDescent="0.25">
      <c r="A2" s="231" t="s">
        <v>788</v>
      </c>
      <c r="B2" s="231"/>
      <c r="C2" s="231"/>
      <c r="D2" s="231"/>
      <c r="E2" s="231"/>
      <c r="F2" s="231"/>
    </row>
    <row r="3" spans="1:6" x14ac:dyDescent="0.25">
      <c r="A3" s="232" t="s">
        <v>1288</v>
      </c>
      <c r="B3" s="232"/>
      <c r="C3" s="232"/>
      <c r="D3" s="232"/>
      <c r="E3" s="232"/>
      <c r="F3" s="232"/>
    </row>
    <row r="5" spans="1:6" x14ac:dyDescent="0.25">
      <c r="A5" s="166" t="s">
        <v>143</v>
      </c>
      <c r="B5" s="233" t="s">
        <v>1289</v>
      </c>
      <c r="C5" s="233"/>
      <c r="D5" s="233"/>
      <c r="E5" s="233"/>
      <c r="F5" s="233"/>
    </row>
    <row r="6" spans="1:6" x14ac:dyDescent="0.25">
      <c r="A6" s="166" t="s">
        <v>789</v>
      </c>
      <c r="B6" s="234" t="s">
        <v>1290</v>
      </c>
      <c r="C6" s="234"/>
      <c r="D6" s="234"/>
      <c r="E6" s="234"/>
      <c r="F6" s="234"/>
    </row>
    <row r="7" spans="1:6" x14ac:dyDescent="0.25">
      <c r="A7" s="166" t="s">
        <v>707</v>
      </c>
      <c r="B7" s="234" t="s">
        <v>790</v>
      </c>
      <c r="C7" s="234"/>
      <c r="D7" s="234"/>
      <c r="E7" s="234"/>
      <c r="F7" s="234"/>
    </row>
    <row r="8" spans="1:6" x14ac:dyDescent="0.25">
      <c r="A8" s="166" t="s">
        <v>791</v>
      </c>
      <c r="B8" s="234" t="s">
        <v>792</v>
      </c>
      <c r="C8" s="234"/>
      <c r="D8" s="234"/>
      <c r="E8" s="234"/>
      <c r="F8" s="234"/>
    </row>
    <row r="9" spans="1:6" x14ac:dyDescent="0.25">
      <c r="A9" s="78" t="s">
        <v>793</v>
      </c>
      <c r="B9" s="235" t="s">
        <v>1291</v>
      </c>
      <c r="C9" s="235"/>
      <c r="D9" s="235"/>
      <c r="E9" s="235"/>
      <c r="F9" s="235"/>
    </row>
    <row r="10" spans="1:6" ht="15.75" customHeight="1" x14ac:dyDescent="0.25">
      <c r="A10" s="236" t="s">
        <v>794</v>
      </c>
      <c r="B10" s="237"/>
      <c r="C10" s="237"/>
      <c r="D10" s="237"/>
      <c r="E10" s="238"/>
      <c r="F10" s="79" t="s">
        <v>795</v>
      </c>
    </row>
    <row r="11" spans="1:6" ht="15.75" customHeight="1" x14ac:dyDescent="0.25">
      <c r="A11" s="239" t="s">
        <v>796</v>
      </c>
      <c r="B11" s="240"/>
      <c r="C11" s="240"/>
      <c r="D11" s="240"/>
      <c r="E11" s="241"/>
      <c r="F11" s="295">
        <v>32244599.199999999</v>
      </c>
    </row>
    <row r="12" spans="1:6" ht="15.75" customHeight="1" x14ac:dyDescent="0.25">
      <c r="A12" s="228" t="s">
        <v>797</v>
      </c>
      <c r="B12" s="226"/>
      <c r="C12" s="226"/>
      <c r="D12" s="226"/>
      <c r="E12" s="227"/>
      <c r="F12" s="295">
        <v>0</v>
      </c>
    </row>
    <row r="13" spans="1:6" ht="15.75" customHeight="1" x14ac:dyDescent="0.25">
      <c r="A13" s="225" t="s">
        <v>798</v>
      </c>
      <c r="B13" s="226"/>
      <c r="C13" s="226"/>
      <c r="D13" s="226"/>
      <c r="E13" s="227"/>
      <c r="F13" s="295">
        <f>SUM(F15:F19)</f>
        <v>0</v>
      </c>
    </row>
    <row r="14" spans="1:6" ht="15.75" customHeight="1" x14ac:dyDescent="0.25">
      <c r="A14" s="221" t="s">
        <v>799</v>
      </c>
      <c r="B14" s="222"/>
      <c r="C14" s="222"/>
      <c r="D14" s="222"/>
      <c r="E14" s="223"/>
      <c r="F14" s="295"/>
    </row>
    <row r="15" spans="1:6" ht="15.75" customHeight="1" x14ac:dyDescent="0.25">
      <c r="A15" s="221" t="s">
        <v>800</v>
      </c>
      <c r="B15" s="222"/>
      <c r="C15" s="222"/>
      <c r="D15" s="222"/>
      <c r="E15" s="223"/>
      <c r="F15" s="296">
        <v>0</v>
      </c>
    </row>
    <row r="16" spans="1:6" ht="33.75" customHeight="1" x14ac:dyDescent="0.25">
      <c r="A16" s="221" t="s">
        <v>801</v>
      </c>
      <c r="B16" s="222"/>
      <c r="C16" s="222"/>
      <c r="D16" s="222"/>
      <c r="E16" s="223"/>
      <c r="F16" s="296">
        <v>0</v>
      </c>
    </row>
    <row r="17" spans="1:7" ht="33" customHeight="1" x14ac:dyDescent="0.25">
      <c r="A17" s="221" t="s">
        <v>802</v>
      </c>
      <c r="B17" s="222"/>
      <c r="C17" s="222"/>
      <c r="D17" s="222"/>
      <c r="E17" s="223"/>
      <c r="F17" s="296">
        <v>0</v>
      </c>
    </row>
    <row r="18" spans="1:7" x14ac:dyDescent="0.25">
      <c r="A18" s="221" t="s">
        <v>803</v>
      </c>
      <c r="B18" s="222"/>
      <c r="C18" s="222"/>
      <c r="D18" s="222"/>
      <c r="E18" s="223"/>
      <c r="F18" s="296">
        <v>0</v>
      </c>
    </row>
    <row r="19" spans="1:7" ht="31.5" customHeight="1" x14ac:dyDescent="0.25">
      <c r="A19" s="221" t="s">
        <v>804</v>
      </c>
      <c r="B19" s="222"/>
      <c r="C19" s="222"/>
      <c r="D19" s="222"/>
      <c r="E19" s="223"/>
      <c r="F19" s="296">
        <v>0</v>
      </c>
    </row>
    <row r="20" spans="1:7" x14ac:dyDescent="0.25">
      <c r="A20" s="225" t="s">
        <v>805</v>
      </c>
      <c r="B20" s="226"/>
      <c r="C20" s="226"/>
      <c r="D20" s="226"/>
      <c r="E20" s="227"/>
      <c r="F20" s="295">
        <v>32244599.199999999</v>
      </c>
    </row>
    <row r="21" spans="1:7" ht="15.75" customHeight="1" x14ac:dyDescent="0.25">
      <c r="A21" s="228" t="s">
        <v>806</v>
      </c>
      <c r="B21" s="226"/>
      <c r="C21" s="226"/>
      <c r="D21" s="226"/>
      <c r="E21" s="227"/>
      <c r="F21" s="295">
        <f>F22+F23</f>
        <v>0</v>
      </c>
    </row>
    <row r="22" spans="1:7" ht="15.75" customHeight="1" x14ac:dyDescent="0.25">
      <c r="A22" s="228" t="s">
        <v>807</v>
      </c>
      <c r="B22" s="226"/>
      <c r="C22" s="226"/>
      <c r="D22" s="226"/>
      <c r="E22" s="227"/>
      <c r="F22" s="295">
        <v>0</v>
      </c>
    </row>
    <row r="23" spans="1:7" ht="15.75" customHeight="1" x14ac:dyDescent="0.25">
      <c r="A23" s="228" t="s">
        <v>808</v>
      </c>
      <c r="B23" s="226"/>
      <c r="C23" s="226"/>
      <c r="D23" s="226"/>
      <c r="E23" s="227"/>
      <c r="F23" s="295">
        <v>0</v>
      </c>
    </row>
    <row r="24" spans="1:7" ht="15.75" customHeight="1" x14ac:dyDescent="0.25">
      <c r="A24" s="228" t="s">
        <v>809</v>
      </c>
      <c r="B24" s="226"/>
      <c r="C24" s="226"/>
      <c r="D24" s="226"/>
      <c r="E24" s="227"/>
      <c r="F24" s="295">
        <v>32244599.199999999</v>
      </c>
    </row>
    <row r="25" spans="1:7" ht="15.75" customHeight="1" x14ac:dyDescent="0.25">
      <c r="A25" s="228" t="s">
        <v>810</v>
      </c>
      <c r="B25" s="226"/>
      <c r="C25" s="226"/>
      <c r="D25" s="226"/>
      <c r="E25" s="227"/>
      <c r="F25" s="295">
        <v>0</v>
      </c>
    </row>
    <row r="26" spans="1:7" x14ac:dyDescent="0.25">
      <c r="A26" s="224" t="s">
        <v>811</v>
      </c>
      <c r="B26" s="224"/>
      <c r="C26" s="224"/>
      <c r="D26" s="224"/>
      <c r="E26" s="224"/>
      <c r="F26" s="224"/>
    </row>
    <row r="27" spans="1:7" ht="63" customHeight="1" x14ac:dyDescent="0.25">
      <c r="A27" s="80" t="s">
        <v>709</v>
      </c>
      <c r="B27" s="81" t="s">
        <v>812</v>
      </c>
      <c r="C27" s="81" t="s">
        <v>813</v>
      </c>
      <c r="D27" s="81" t="s">
        <v>814</v>
      </c>
      <c r="E27" s="82" t="s">
        <v>815</v>
      </c>
      <c r="F27" s="82" t="s">
        <v>816</v>
      </c>
    </row>
    <row r="28" spans="1:7" s="286" customFormat="1" x14ac:dyDescent="0.25">
      <c r="A28" s="83" t="s">
        <v>1292</v>
      </c>
      <c r="B28" s="84" t="s">
        <v>817</v>
      </c>
      <c r="C28" s="84" t="s">
        <v>817</v>
      </c>
      <c r="D28" s="84" t="s">
        <v>817</v>
      </c>
      <c r="E28" s="295">
        <v>0</v>
      </c>
      <c r="F28" s="295">
        <v>5460655</v>
      </c>
      <c r="G28" s="85"/>
    </row>
    <row r="29" spans="1:7" s="286" customFormat="1" x14ac:dyDescent="0.25">
      <c r="A29" s="83" t="s">
        <v>1293</v>
      </c>
      <c r="B29" s="84" t="s">
        <v>817</v>
      </c>
      <c r="C29" s="84" t="s">
        <v>817</v>
      </c>
      <c r="D29" s="84" t="s">
        <v>817</v>
      </c>
      <c r="E29" s="295">
        <v>0</v>
      </c>
      <c r="F29" s="295">
        <v>5460655</v>
      </c>
      <c r="G29" s="85"/>
    </row>
    <row r="30" spans="1:7" s="286" customFormat="1" x14ac:dyDescent="0.25">
      <c r="A30" s="83" t="s">
        <v>1294</v>
      </c>
      <c r="B30" s="84" t="s">
        <v>770</v>
      </c>
      <c r="C30" s="84" t="s">
        <v>817</v>
      </c>
      <c r="D30" s="84" t="s">
        <v>817</v>
      </c>
      <c r="E30" s="295">
        <v>0</v>
      </c>
      <c r="F30" s="295">
        <v>5460655</v>
      </c>
      <c r="G30" s="85"/>
    </row>
    <row r="31" spans="1:7" s="286" customFormat="1" x14ac:dyDescent="0.25">
      <c r="A31" s="83" t="s">
        <v>1295</v>
      </c>
      <c r="B31" s="84" t="s">
        <v>770</v>
      </c>
      <c r="C31" s="84" t="s">
        <v>235</v>
      </c>
      <c r="D31" s="84" t="s">
        <v>817</v>
      </c>
      <c r="E31" s="295">
        <v>0</v>
      </c>
      <c r="F31" s="295">
        <v>5460655</v>
      </c>
      <c r="G31" s="85"/>
    </row>
    <row r="32" spans="1:7" s="286" customFormat="1" x14ac:dyDescent="0.25">
      <c r="A32" s="83" t="s">
        <v>1296</v>
      </c>
      <c r="B32" s="84" t="s">
        <v>770</v>
      </c>
      <c r="C32" s="84" t="s">
        <v>237</v>
      </c>
      <c r="D32" s="84" t="s">
        <v>817</v>
      </c>
      <c r="E32" s="295">
        <v>0</v>
      </c>
      <c r="F32" s="295">
        <v>5460655</v>
      </c>
      <c r="G32" s="85"/>
    </row>
    <row r="33" spans="1:7" s="286" customFormat="1" x14ac:dyDescent="0.25">
      <c r="A33" s="83" t="s">
        <v>1295</v>
      </c>
      <c r="B33" s="84" t="s">
        <v>770</v>
      </c>
      <c r="C33" s="84" t="s">
        <v>237</v>
      </c>
      <c r="D33" s="84" t="s">
        <v>357</v>
      </c>
      <c r="E33" s="295">
        <v>0</v>
      </c>
      <c r="F33" s="295">
        <v>5460655</v>
      </c>
      <c r="G33" s="85"/>
    </row>
    <row r="34" spans="1:7" x14ac:dyDescent="0.25">
      <c r="A34" s="86" t="s">
        <v>1297</v>
      </c>
      <c r="B34" s="87" t="s">
        <v>770</v>
      </c>
      <c r="C34" s="87" t="s">
        <v>237</v>
      </c>
      <c r="D34" s="87" t="s">
        <v>785</v>
      </c>
      <c r="E34" s="296">
        <v>0</v>
      </c>
      <c r="F34" s="296">
        <v>5460655</v>
      </c>
    </row>
    <row r="35" spans="1:7" x14ac:dyDescent="0.25">
      <c r="E35" s="88"/>
    </row>
    <row r="37" spans="1:7" x14ac:dyDescent="0.25">
      <c r="A37" s="77" t="s">
        <v>818</v>
      </c>
      <c r="E37" s="229" t="s">
        <v>819</v>
      </c>
      <c r="F37" s="229"/>
    </row>
    <row r="39" spans="1:7" x14ac:dyDescent="0.25">
      <c r="A39" s="77" t="s">
        <v>820</v>
      </c>
      <c r="E39" s="220" t="s">
        <v>821</v>
      </c>
      <c r="F39" s="220"/>
    </row>
  </sheetData>
  <mergeCells count="27">
    <mergeCell ref="E37:F37"/>
    <mergeCell ref="E39:F39"/>
    <mergeCell ref="A13:E13"/>
    <mergeCell ref="C1:F1"/>
    <mergeCell ref="A2:F2"/>
    <mergeCell ref="A3:F3"/>
    <mergeCell ref="B5:F5"/>
    <mergeCell ref="B6:F6"/>
    <mergeCell ref="B7:F7"/>
    <mergeCell ref="B8:F8"/>
    <mergeCell ref="B9:F9"/>
    <mergeCell ref="A10:E10"/>
    <mergeCell ref="A11:E11"/>
    <mergeCell ref="A12:E12"/>
    <mergeCell ref="A14:E14"/>
    <mergeCell ref="A15:E15"/>
    <mergeCell ref="A16:E16"/>
    <mergeCell ref="A17:E17"/>
    <mergeCell ref="A19:E19"/>
    <mergeCell ref="A26:F26"/>
    <mergeCell ref="A18:E18"/>
    <mergeCell ref="A20:E20"/>
    <mergeCell ref="A21:E21"/>
    <mergeCell ref="A22:E22"/>
    <mergeCell ref="A23:E23"/>
    <mergeCell ref="A24:E24"/>
    <mergeCell ref="A25:E2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</sheetPr>
  <dimension ref="A1:J52"/>
  <sheetViews>
    <sheetView workbookViewId="0">
      <selection sqref="A1:XFD1048576"/>
    </sheetView>
  </sheetViews>
  <sheetFormatPr defaultRowHeight="15" x14ac:dyDescent="0.25"/>
  <cols>
    <col min="1" max="1" width="27.42578125" style="77" bestFit="1" customWidth="1"/>
    <col min="2" max="4" width="9.140625" style="77"/>
    <col min="5" max="5" width="45.7109375" style="77" bestFit="1" customWidth="1"/>
    <col min="6" max="6" width="15.42578125" style="77" customWidth="1"/>
    <col min="7" max="7" width="16.42578125" style="77" bestFit="1" customWidth="1"/>
    <col min="8" max="8" width="16" style="77" bestFit="1" customWidth="1"/>
    <col min="9" max="9" width="16.140625" style="77" customWidth="1"/>
    <col min="10" max="10" width="13.7109375" style="77" customWidth="1"/>
    <col min="11" max="16384" width="9.140625" style="77"/>
  </cols>
  <sheetData>
    <row r="1" spans="1:10" ht="69" customHeight="1" x14ac:dyDescent="0.25">
      <c r="C1" s="159"/>
      <c r="E1" s="242" t="s">
        <v>822</v>
      </c>
      <c r="F1" s="242"/>
      <c r="G1" s="242"/>
      <c r="H1" s="242"/>
    </row>
    <row r="2" spans="1:10" ht="20.25" customHeight="1" x14ac:dyDescent="0.25">
      <c r="C2" s="159"/>
      <c r="E2" s="160"/>
      <c r="F2" s="160"/>
      <c r="G2" s="160"/>
      <c r="H2" s="160"/>
    </row>
    <row r="3" spans="1:10" ht="15" customHeight="1" x14ac:dyDescent="0.25">
      <c r="A3" s="232" t="s">
        <v>823</v>
      </c>
      <c r="B3" s="232"/>
      <c r="C3" s="232"/>
      <c r="D3" s="232"/>
      <c r="E3" s="232"/>
      <c r="F3" s="232"/>
      <c r="G3" s="232"/>
      <c r="H3" s="232"/>
    </row>
    <row r="4" spans="1:10" ht="15" customHeight="1" x14ac:dyDescent="0.25">
      <c r="A4" s="157"/>
      <c r="B4" s="157"/>
      <c r="C4" s="157"/>
      <c r="D4" s="157"/>
      <c r="E4" s="157"/>
      <c r="F4" s="157"/>
      <c r="G4" s="157"/>
      <c r="H4" s="157"/>
    </row>
    <row r="5" spans="1:10" ht="15" customHeight="1" x14ac:dyDescent="0.25">
      <c r="A5" s="89"/>
      <c r="B5" s="89"/>
      <c r="C5" s="89"/>
      <c r="D5" s="89"/>
      <c r="E5" s="157" t="s">
        <v>824</v>
      </c>
      <c r="F5" s="89"/>
      <c r="G5" s="89"/>
      <c r="H5" s="89"/>
    </row>
    <row r="6" spans="1:10" ht="15" customHeight="1" x14ac:dyDescent="0.25">
      <c r="A6" s="157"/>
      <c r="B6" s="157"/>
      <c r="C6" s="157"/>
      <c r="D6" s="157"/>
      <c r="E6" s="157"/>
      <c r="F6" s="157"/>
      <c r="G6" s="157"/>
      <c r="H6" s="157"/>
    </row>
    <row r="7" spans="1:10" ht="15" customHeight="1" x14ac:dyDescent="0.25">
      <c r="B7" s="89"/>
      <c r="C7" s="89"/>
      <c r="D7" s="89"/>
      <c r="E7" s="157" t="s">
        <v>1288</v>
      </c>
      <c r="F7" s="89"/>
      <c r="G7" s="89"/>
      <c r="H7" s="89"/>
    </row>
    <row r="8" spans="1:10" ht="15" customHeight="1" x14ac:dyDescent="0.25"/>
    <row r="9" spans="1:10" ht="15" customHeight="1" x14ac:dyDescent="0.25">
      <c r="A9" s="89" t="s">
        <v>825</v>
      </c>
      <c r="B9" s="90"/>
      <c r="C9" s="90"/>
      <c r="D9" s="90"/>
      <c r="E9" s="158" t="s">
        <v>1289</v>
      </c>
      <c r="F9" s="91"/>
      <c r="G9" s="91"/>
      <c r="H9" s="90"/>
    </row>
    <row r="10" spans="1:10" ht="15" customHeight="1" x14ac:dyDescent="0.25">
      <c r="A10" s="90" t="s">
        <v>144</v>
      </c>
      <c r="B10" s="90"/>
      <c r="C10" s="90"/>
      <c r="D10" s="90"/>
      <c r="E10" s="159" t="s">
        <v>1290</v>
      </c>
      <c r="F10" s="90"/>
      <c r="G10" s="90"/>
      <c r="H10" s="90"/>
    </row>
    <row r="11" spans="1:10" ht="15" customHeight="1" x14ac:dyDescent="0.25">
      <c r="A11" s="90" t="s">
        <v>148</v>
      </c>
      <c r="B11" s="90"/>
      <c r="C11" s="90"/>
      <c r="D11" s="90"/>
      <c r="E11" s="156">
        <v>2026</v>
      </c>
      <c r="F11" s="90"/>
      <c r="G11" s="90"/>
      <c r="H11" s="90"/>
    </row>
    <row r="12" spans="1:10" ht="15" customHeight="1" x14ac:dyDescent="0.25">
      <c r="A12" s="90" t="s">
        <v>826</v>
      </c>
      <c r="B12" s="90"/>
      <c r="C12" s="90"/>
      <c r="D12" s="90"/>
      <c r="E12" s="90"/>
      <c r="F12" s="90"/>
      <c r="G12" s="90"/>
      <c r="H12" s="90"/>
    </row>
    <row r="13" spans="1:10" ht="15" customHeight="1" x14ac:dyDescent="0.25"/>
    <row r="14" spans="1:10" ht="63.75" customHeight="1" x14ac:dyDescent="0.25">
      <c r="A14" s="251" t="s">
        <v>827</v>
      </c>
      <c r="B14" s="252"/>
      <c r="C14" s="252"/>
      <c r="D14" s="252"/>
      <c r="E14" s="252"/>
      <c r="F14" s="253"/>
      <c r="G14" s="163" t="s">
        <v>828</v>
      </c>
      <c r="H14" s="165" t="s">
        <v>829</v>
      </c>
      <c r="I14" s="165" t="s">
        <v>798</v>
      </c>
      <c r="J14" s="165" t="s">
        <v>805</v>
      </c>
    </row>
    <row r="15" spans="1:10" ht="30" customHeight="1" x14ac:dyDescent="0.25">
      <c r="A15" s="243" t="s">
        <v>884</v>
      </c>
      <c r="B15" s="244"/>
      <c r="C15" s="244"/>
      <c r="D15" s="244"/>
      <c r="E15" s="244"/>
      <c r="F15" s="245"/>
      <c r="G15" s="297">
        <v>0</v>
      </c>
      <c r="H15" s="298">
        <v>0</v>
      </c>
      <c r="I15" s="99">
        <v>31943347.59</v>
      </c>
      <c r="J15" s="99">
        <v>0</v>
      </c>
    </row>
    <row r="16" spans="1:10" ht="15" customHeight="1" x14ac:dyDescent="0.25"/>
    <row r="17" spans="1:7" x14ac:dyDescent="0.25">
      <c r="A17" s="234" t="s">
        <v>923</v>
      </c>
      <c r="B17" s="234"/>
      <c r="C17" s="234"/>
      <c r="D17" s="234"/>
      <c r="E17" s="234"/>
    </row>
    <row r="18" spans="1:7" x14ac:dyDescent="0.25">
      <c r="A18" s="234" t="s">
        <v>924</v>
      </c>
      <c r="B18" s="234"/>
      <c r="C18" s="234"/>
      <c r="D18" s="234"/>
      <c r="E18" s="234"/>
    </row>
    <row r="20" spans="1:7" ht="45" customHeight="1" x14ac:dyDescent="0.25">
      <c r="A20" s="246" t="s">
        <v>709</v>
      </c>
      <c r="B20" s="248" t="s">
        <v>890</v>
      </c>
      <c r="C20" s="248" t="s">
        <v>925</v>
      </c>
      <c r="D20" s="250" t="s">
        <v>708</v>
      </c>
      <c r="E20" s="299" t="s">
        <v>926</v>
      </c>
      <c r="F20" s="300"/>
    </row>
    <row r="21" spans="1:7" x14ac:dyDescent="0.25">
      <c r="A21" s="247"/>
      <c r="B21" s="249"/>
      <c r="C21" s="249"/>
      <c r="D21" s="249"/>
      <c r="E21" s="161" t="s">
        <v>927</v>
      </c>
      <c r="F21" s="161" t="s">
        <v>927</v>
      </c>
    </row>
    <row r="22" spans="1:7" s="286" customFormat="1" x14ac:dyDescent="0.25">
      <c r="A22" s="132" t="s">
        <v>713</v>
      </c>
      <c r="B22" s="133" t="s">
        <v>712</v>
      </c>
      <c r="C22" s="133" t="s">
        <v>712</v>
      </c>
      <c r="D22" s="134" t="s">
        <v>153</v>
      </c>
      <c r="E22" s="301">
        <v>31080377.59</v>
      </c>
      <c r="F22" s="301">
        <v>862970</v>
      </c>
      <c r="G22" s="85"/>
    </row>
    <row r="23" spans="1:7" s="286" customFormat="1" x14ac:dyDescent="0.25">
      <c r="A23" s="132" t="s">
        <v>728</v>
      </c>
      <c r="B23" s="133" t="s">
        <v>712</v>
      </c>
      <c r="C23" s="133" t="s">
        <v>712</v>
      </c>
      <c r="D23" s="134" t="s">
        <v>153</v>
      </c>
      <c r="E23" s="301">
        <v>31080377.59</v>
      </c>
      <c r="F23" s="301">
        <v>862970</v>
      </c>
      <c r="G23" s="85"/>
    </row>
    <row r="24" spans="1:7" s="286" customFormat="1" x14ac:dyDescent="0.25">
      <c r="A24" s="132" t="s">
        <v>781</v>
      </c>
      <c r="B24" s="133" t="s">
        <v>770</v>
      </c>
      <c r="C24" s="133" t="s">
        <v>712</v>
      </c>
      <c r="D24" s="134" t="s">
        <v>153</v>
      </c>
      <c r="E24" s="301">
        <v>31080377.59</v>
      </c>
      <c r="F24" s="301">
        <v>862970</v>
      </c>
      <c r="G24" s="85"/>
    </row>
    <row r="25" spans="1:7" s="286" customFormat="1" x14ac:dyDescent="0.25">
      <c r="A25" s="132" t="s">
        <v>782</v>
      </c>
      <c r="B25" s="133" t="s">
        <v>770</v>
      </c>
      <c r="C25" s="133" t="s">
        <v>235</v>
      </c>
      <c r="D25" s="134" t="s">
        <v>153</v>
      </c>
      <c r="E25" s="301">
        <v>31080377.59</v>
      </c>
      <c r="F25" s="301">
        <v>862970</v>
      </c>
      <c r="G25" s="85"/>
    </row>
    <row r="26" spans="1:7" s="286" customFormat="1" x14ac:dyDescent="0.25">
      <c r="A26" s="132" t="s">
        <v>783</v>
      </c>
      <c r="B26" s="133" t="s">
        <v>770</v>
      </c>
      <c r="C26" s="133" t="s">
        <v>237</v>
      </c>
      <c r="D26" s="134" t="s">
        <v>153</v>
      </c>
      <c r="E26" s="301">
        <v>31080377.59</v>
      </c>
      <c r="F26" s="301">
        <v>862970</v>
      </c>
      <c r="G26" s="85"/>
    </row>
    <row r="27" spans="1:7" s="286" customFormat="1" x14ac:dyDescent="0.25">
      <c r="A27" s="132" t="s">
        <v>782</v>
      </c>
      <c r="B27" s="133" t="s">
        <v>770</v>
      </c>
      <c r="C27" s="133" t="s">
        <v>237</v>
      </c>
      <c r="D27" s="134" t="s">
        <v>357</v>
      </c>
      <c r="E27" s="301">
        <v>31080377.59</v>
      </c>
      <c r="F27" s="301">
        <v>862970</v>
      </c>
      <c r="G27" s="85"/>
    </row>
    <row r="28" spans="1:7" x14ac:dyDescent="0.25">
      <c r="A28" s="135" t="s">
        <v>786</v>
      </c>
      <c r="B28" s="136" t="s">
        <v>770</v>
      </c>
      <c r="C28" s="136" t="s">
        <v>237</v>
      </c>
      <c r="D28" s="137" t="s">
        <v>785</v>
      </c>
      <c r="E28" s="302">
        <v>31080377.59</v>
      </c>
      <c r="F28" s="302">
        <v>862970</v>
      </c>
    </row>
    <row r="29" spans="1:7" ht="36" x14ac:dyDescent="0.25">
      <c r="A29" s="303" t="s">
        <v>806</v>
      </c>
      <c r="B29" s="133" t="s">
        <v>817</v>
      </c>
      <c r="C29" s="133" t="s">
        <v>817</v>
      </c>
      <c r="D29" s="134" t="s">
        <v>817</v>
      </c>
      <c r="E29" s="304">
        <f>E30+E31</f>
        <v>31080377.59</v>
      </c>
      <c r="F29" s="304">
        <f>F30+F31</f>
        <v>862970</v>
      </c>
    </row>
    <row r="30" spans="1:7" x14ac:dyDescent="0.25">
      <c r="A30" s="303" t="s">
        <v>807</v>
      </c>
      <c r="B30" s="133" t="s">
        <v>817</v>
      </c>
      <c r="C30" s="133" t="s">
        <v>817</v>
      </c>
      <c r="D30" s="134" t="s">
        <v>817</v>
      </c>
      <c r="E30" s="304">
        <v>31080377.59</v>
      </c>
      <c r="F30" s="304">
        <v>862970</v>
      </c>
    </row>
    <row r="31" spans="1:7" x14ac:dyDescent="0.25">
      <c r="A31" s="303" t="s">
        <v>808</v>
      </c>
      <c r="B31" s="133" t="s">
        <v>817</v>
      </c>
      <c r="C31" s="133" t="s">
        <v>817</v>
      </c>
      <c r="D31" s="134" t="s">
        <v>817</v>
      </c>
      <c r="E31" s="304">
        <v>0</v>
      </c>
      <c r="F31" s="304">
        <v>0</v>
      </c>
    </row>
    <row r="32" spans="1:7" ht="24" x14ac:dyDescent="0.25">
      <c r="A32" s="303" t="s">
        <v>928</v>
      </c>
      <c r="B32" s="133" t="s">
        <v>817</v>
      </c>
      <c r="C32" s="133" t="s">
        <v>817</v>
      </c>
      <c r="D32" s="305" t="s">
        <v>817</v>
      </c>
      <c r="E32" s="301">
        <v>0</v>
      </c>
      <c r="F32" s="301">
        <v>0</v>
      </c>
    </row>
    <row r="33" spans="1:7" ht="36" x14ac:dyDescent="0.25">
      <c r="A33" s="303" t="s">
        <v>810</v>
      </c>
      <c r="B33" s="133" t="s">
        <v>817</v>
      </c>
      <c r="C33" s="133" t="s">
        <v>817</v>
      </c>
      <c r="D33" s="305" t="s">
        <v>817</v>
      </c>
      <c r="E33" s="301">
        <v>0</v>
      </c>
      <c r="F33" s="301">
        <v>0</v>
      </c>
    </row>
    <row r="35" spans="1:7" ht="15" customHeight="1" x14ac:dyDescent="0.25"/>
    <row r="36" spans="1:7" x14ac:dyDescent="0.25">
      <c r="A36" s="232" t="s">
        <v>929</v>
      </c>
      <c r="B36" s="232"/>
      <c r="C36" s="232"/>
      <c r="D36" s="232"/>
      <c r="E36" s="232"/>
    </row>
    <row r="38" spans="1:7" ht="45" customHeight="1" x14ac:dyDescent="0.25">
      <c r="A38" s="246" t="s">
        <v>709</v>
      </c>
      <c r="B38" s="248" t="s">
        <v>890</v>
      </c>
      <c r="C38" s="248" t="s">
        <v>925</v>
      </c>
      <c r="D38" s="250" t="s">
        <v>708</v>
      </c>
      <c r="E38" s="299" t="s">
        <v>926</v>
      </c>
      <c r="F38" s="300"/>
    </row>
    <row r="39" spans="1:7" x14ac:dyDescent="0.25">
      <c r="A39" s="247"/>
      <c r="B39" s="249"/>
      <c r="C39" s="249"/>
      <c r="D39" s="249"/>
      <c r="E39" s="161" t="s">
        <v>927</v>
      </c>
      <c r="F39" s="161" t="s">
        <v>927</v>
      </c>
    </row>
    <row r="40" spans="1:7" s="286" customFormat="1" x14ac:dyDescent="0.25">
      <c r="A40" s="132" t="s">
        <v>713</v>
      </c>
      <c r="B40" s="133" t="s">
        <v>712</v>
      </c>
      <c r="C40" s="133" t="s">
        <v>712</v>
      </c>
      <c r="D40" s="134" t="s">
        <v>153</v>
      </c>
      <c r="E40" s="301">
        <v>0</v>
      </c>
      <c r="F40" s="301">
        <v>0</v>
      </c>
      <c r="G40" s="85"/>
    </row>
    <row r="41" spans="1:7" s="286" customFormat="1" x14ac:dyDescent="0.25">
      <c r="A41" s="132" t="s">
        <v>728</v>
      </c>
      <c r="B41" s="133" t="s">
        <v>712</v>
      </c>
      <c r="C41" s="133" t="s">
        <v>712</v>
      </c>
      <c r="D41" s="134" t="s">
        <v>153</v>
      </c>
      <c r="E41" s="301">
        <v>0</v>
      </c>
      <c r="F41" s="301">
        <v>0</v>
      </c>
      <c r="G41" s="85"/>
    </row>
    <row r="42" spans="1:7" s="286" customFormat="1" x14ac:dyDescent="0.25">
      <c r="A42" s="132" t="s">
        <v>781</v>
      </c>
      <c r="B42" s="133" t="s">
        <v>770</v>
      </c>
      <c r="C42" s="133" t="s">
        <v>712</v>
      </c>
      <c r="D42" s="134" t="s">
        <v>153</v>
      </c>
      <c r="E42" s="301">
        <v>0</v>
      </c>
      <c r="F42" s="301">
        <v>0</v>
      </c>
      <c r="G42" s="85"/>
    </row>
    <row r="43" spans="1:7" s="286" customFormat="1" x14ac:dyDescent="0.25">
      <c r="A43" s="132" t="s">
        <v>782</v>
      </c>
      <c r="B43" s="133" t="s">
        <v>770</v>
      </c>
      <c r="C43" s="133" t="s">
        <v>235</v>
      </c>
      <c r="D43" s="134" t="s">
        <v>153</v>
      </c>
      <c r="E43" s="301">
        <v>0</v>
      </c>
      <c r="F43" s="301">
        <v>0</v>
      </c>
      <c r="G43" s="85"/>
    </row>
    <row r="44" spans="1:7" s="286" customFormat="1" x14ac:dyDescent="0.25">
      <c r="A44" s="132" t="s">
        <v>783</v>
      </c>
      <c r="B44" s="133" t="s">
        <v>770</v>
      </c>
      <c r="C44" s="133" t="s">
        <v>237</v>
      </c>
      <c r="D44" s="134" t="s">
        <v>153</v>
      </c>
      <c r="E44" s="301">
        <v>0</v>
      </c>
      <c r="F44" s="301">
        <v>0</v>
      </c>
      <c r="G44" s="85"/>
    </row>
    <row r="45" spans="1:7" s="286" customFormat="1" x14ac:dyDescent="0.25">
      <c r="A45" s="132" t="s">
        <v>782</v>
      </c>
      <c r="B45" s="133" t="s">
        <v>770</v>
      </c>
      <c r="C45" s="133" t="s">
        <v>237</v>
      </c>
      <c r="D45" s="134" t="s">
        <v>357</v>
      </c>
      <c r="E45" s="301">
        <v>0</v>
      </c>
      <c r="F45" s="301">
        <v>0</v>
      </c>
      <c r="G45" s="85"/>
    </row>
    <row r="46" spans="1:7" x14ac:dyDescent="0.25">
      <c r="A46" s="135" t="s">
        <v>786</v>
      </c>
      <c r="B46" s="136" t="s">
        <v>770</v>
      </c>
      <c r="C46" s="136" t="s">
        <v>237</v>
      </c>
      <c r="D46" s="137" t="s">
        <v>785</v>
      </c>
      <c r="E46" s="302">
        <v>0</v>
      </c>
      <c r="F46" s="302">
        <v>0</v>
      </c>
    </row>
    <row r="49" spans="1:2" x14ac:dyDescent="0.25">
      <c r="A49" s="90" t="s">
        <v>930</v>
      </c>
      <c r="B49" s="90" t="s">
        <v>931</v>
      </c>
    </row>
    <row r="52" spans="1:2" x14ac:dyDescent="0.25">
      <c r="A52" s="90" t="s">
        <v>932</v>
      </c>
      <c r="B52" s="90" t="s">
        <v>933</v>
      </c>
    </row>
  </sheetData>
  <mergeCells count="17">
    <mergeCell ref="E38:F38"/>
    <mergeCell ref="E1:H1"/>
    <mergeCell ref="A3:H3"/>
    <mergeCell ref="A15:F15"/>
    <mergeCell ref="A36:E36"/>
    <mergeCell ref="A38:A39"/>
    <mergeCell ref="B38:B39"/>
    <mergeCell ref="C38:C39"/>
    <mergeCell ref="D38:D39"/>
    <mergeCell ref="A14:F14"/>
    <mergeCell ref="A17:E17"/>
    <mergeCell ref="A18:E18"/>
    <mergeCell ref="A20:A21"/>
    <mergeCell ref="B20:B21"/>
    <mergeCell ref="C20:C21"/>
    <mergeCell ref="D20:D21"/>
    <mergeCell ref="E20:F20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A1:N70"/>
  <sheetViews>
    <sheetView workbookViewId="0">
      <selection activeCell="D11" sqref="D11:D12"/>
    </sheetView>
  </sheetViews>
  <sheetFormatPr defaultColWidth="9.140625" defaultRowHeight="15" x14ac:dyDescent="0.25"/>
  <cols>
    <col min="1" max="1" width="6.140625" style="77" bestFit="1" customWidth="1"/>
    <col min="2" max="2" width="14.5703125" style="77" bestFit="1" customWidth="1"/>
    <col min="3" max="3" width="40.7109375" style="77" bestFit="1" customWidth="1"/>
    <col min="4" max="8" width="15.7109375" style="77" customWidth="1"/>
    <col min="9" max="9" width="13.7109375" style="77" customWidth="1"/>
    <col min="10" max="11" width="12.85546875" style="77" customWidth="1"/>
    <col min="12" max="12" width="11.42578125" style="77" customWidth="1"/>
    <col min="13" max="13" width="30.28515625" style="77" customWidth="1"/>
    <col min="14" max="16384" width="9.140625" style="77"/>
  </cols>
  <sheetData>
    <row r="1" spans="1:14" ht="46.5" customHeight="1" x14ac:dyDescent="0.25">
      <c r="E1" s="230" t="s">
        <v>830</v>
      </c>
      <c r="F1" s="230"/>
      <c r="G1" s="230"/>
      <c r="H1" s="230"/>
      <c r="I1" s="230"/>
      <c r="J1" s="230"/>
      <c r="K1" s="230"/>
      <c r="L1" s="230"/>
      <c r="M1" s="230"/>
      <c r="N1" s="92"/>
    </row>
    <row r="2" spans="1:14" ht="31.5" customHeight="1" x14ac:dyDescent="0.25">
      <c r="C2" s="231" t="s">
        <v>831</v>
      </c>
      <c r="D2" s="231"/>
      <c r="E2" s="231"/>
      <c r="F2" s="231"/>
      <c r="G2" s="231"/>
      <c r="H2" s="231"/>
      <c r="I2" s="231"/>
      <c r="J2" s="231"/>
      <c r="K2" s="231"/>
      <c r="L2" s="231"/>
    </row>
    <row r="3" spans="1:14" x14ac:dyDescent="0.25">
      <c r="C3" s="232" t="s">
        <v>1288</v>
      </c>
      <c r="D3" s="232"/>
      <c r="E3" s="232"/>
      <c r="F3" s="232"/>
      <c r="G3" s="232"/>
      <c r="H3" s="232"/>
      <c r="I3" s="232"/>
      <c r="J3" s="232"/>
      <c r="K3" s="232"/>
      <c r="L3" s="232"/>
    </row>
    <row r="5" spans="1:14" ht="15" customHeight="1" x14ac:dyDescent="0.25">
      <c r="A5" s="166" t="s">
        <v>143</v>
      </c>
      <c r="C5" s="254" t="s">
        <v>1289</v>
      </c>
      <c r="D5" s="254"/>
      <c r="E5" s="254"/>
      <c r="F5" s="254"/>
      <c r="G5" s="254"/>
      <c r="H5" s="254"/>
      <c r="I5" s="254"/>
      <c r="J5" s="254"/>
      <c r="K5" s="254"/>
      <c r="L5" s="254"/>
      <c r="M5" s="93"/>
    </row>
    <row r="6" spans="1:14" ht="15" customHeight="1" x14ac:dyDescent="0.25">
      <c r="A6" s="262" t="s">
        <v>832</v>
      </c>
      <c r="B6" s="262"/>
      <c r="C6" s="263" t="s">
        <v>833</v>
      </c>
      <c r="D6" s="263"/>
      <c r="E6" s="263"/>
      <c r="F6" s="263"/>
      <c r="G6" s="263"/>
      <c r="H6" s="263"/>
      <c r="I6" s="263"/>
      <c r="J6" s="263"/>
      <c r="K6" s="263"/>
      <c r="L6" s="263"/>
    </row>
    <row r="7" spans="1:14" ht="14.45" customHeight="1" x14ac:dyDescent="0.25">
      <c r="A7" s="166" t="s">
        <v>834</v>
      </c>
      <c r="C7" s="220" t="s">
        <v>1290</v>
      </c>
      <c r="D7" s="220"/>
      <c r="E7" s="220"/>
      <c r="F7" s="220"/>
      <c r="G7" s="220"/>
      <c r="H7" s="220"/>
      <c r="I7" s="220"/>
      <c r="J7" s="220"/>
      <c r="K7" s="220"/>
      <c r="L7" s="220"/>
    </row>
    <row r="8" spans="1:14" ht="15" customHeight="1" x14ac:dyDescent="0.25">
      <c r="A8" s="166" t="s">
        <v>707</v>
      </c>
      <c r="C8" s="220" t="s">
        <v>790</v>
      </c>
      <c r="D8" s="220"/>
      <c r="E8" s="220"/>
      <c r="F8" s="220"/>
      <c r="G8" s="220"/>
      <c r="H8" s="220"/>
      <c r="I8" s="220"/>
      <c r="J8" s="220"/>
      <c r="K8" s="220"/>
      <c r="L8" s="220"/>
    </row>
    <row r="9" spans="1:14" ht="15" customHeight="1" x14ac:dyDescent="0.25">
      <c r="A9" s="166" t="s">
        <v>791</v>
      </c>
      <c r="C9" s="220" t="s">
        <v>885</v>
      </c>
      <c r="D9" s="220"/>
      <c r="E9" s="220"/>
      <c r="F9" s="220"/>
      <c r="G9" s="220"/>
      <c r="H9" s="220"/>
      <c r="I9" s="220"/>
      <c r="J9" s="220"/>
      <c r="K9" s="220"/>
      <c r="L9" s="220"/>
    </row>
    <row r="11" spans="1:14" ht="15" customHeight="1" x14ac:dyDescent="0.25">
      <c r="A11" s="256" t="s">
        <v>835</v>
      </c>
      <c r="B11" s="260" t="s">
        <v>836</v>
      </c>
      <c r="C11" s="255" t="s">
        <v>709</v>
      </c>
      <c r="D11" s="255" t="s">
        <v>837</v>
      </c>
      <c r="E11" s="257" t="s">
        <v>838</v>
      </c>
      <c r="F11" s="258"/>
      <c r="G11" s="259"/>
      <c r="H11" s="255" t="s">
        <v>839</v>
      </c>
      <c r="I11" s="257" t="s">
        <v>840</v>
      </c>
      <c r="J11" s="258"/>
      <c r="K11" s="259"/>
      <c r="L11" s="255" t="s">
        <v>841</v>
      </c>
      <c r="M11" s="256" t="s">
        <v>842</v>
      </c>
      <c r="N11" s="94"/>
    </row>
    <row r="12" spans="1:14" ht="41.25" customHeight="1" x14ac:dyDescent="0.25">
      <c r="A12" s="256"/>
      <c r="B12" s="261"/>
      <c r="C12" s="255"/>
      <c r="D12" s="256"/>
      <c r="E12" s="163" t="s">
        <v>843</v>
      </c>
      <c r="F12" s="163" t="s">
        <v>844</v>
      </c>
      <c r="G12" s="163" t="s">
        <v>845</v>
      </c>
      <c r="H12" s="256"/>
      <c r="I12" s="163" t="s">
        <v>843</v>
      </c>
      <c r="J12" s="163" t="s">
        <v>844</v>
      </c>
      <c r="K12" s="163" t="s">
        <v>845</v>
      </c>
      <c r="L12" s="255"/>
      <c r="M12" s="256"/>
      <c r="N12" s="94"/>
    </row>
    <row r="13" spans="1:14" x14ac:dyDescent="0.25">
      <c r="A13" s="95" t="s">
        <v>846</v>
      </c>
      <c r="B13" s="162">
        <v>1</v>
      </c>
      <c r="C13" s="162">
        <v>2</v>
      </c>
      <c r="D13" s="162">
        <v>3</v>
      </c>
      <c r="E13" s="162">
        <v>4</v>
      </c>
      <c r="F13" s="162">
        <v>5</v>
      </c>
      <c r="G13" s="162">
        <v>6</v>
      </c>
      <c r="H13" s="162">
        <v>7</v>
      </c>
      <c r="I13" s="162">
        <v>8</v>
      </c>
      <c r="J13" s="162">
        <v>9</v>
      </c>
      <c r="K13" s="162">
        <v>10</v>
      </c>
      <c r="L13" s="162">
        <v>11</v>
      </c>
      <c r="M13" s="162">
        <v>12</v>
      </c>
      <c r="N13" s="94"/>
    </row>
    <row r="14" spans="1:14" x14ac:dyDescent="0.25">
      <c r="A14" s="256" t="s">
        <v>847</v>
      </c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94"/>
    </row>
    <row r="15" spans="1:14" s="286" customFormat="1" x14ac:dyDescent="0.25">
      <c r="A15" s="79">
        <v>1</v>
      </c>
      <c r="B15" s="84" t="s">
        <v>817</v>
      </c>
      <c r="C15" s="138" t="s">
        <v>728</v>
      </c>
      <c r="D15" s="306">
        <v>89416892.859999999</v>
      </c>
      <c r="E15" s="307">
        <v>89223024.230000004</v>
      </c>
      <c r="F15" s="307">
        <v>193868.63</v>
      </c>
      <c r="G15" s="307">
        <v>0</v>
      </c>
      <c r="H15" s="307">
        <v>0</v>
      </c>
      <c r="I15" s="307">
        <v>0</v>
      </c>
      <c r="J15" s="307">
        <v>0</v>
      </c>
      <c r="K15" s="307">
        <v>0</v>
      </c>
      <c r="L15" s="307">
        <v>0</v>
      </c>
      <c r="M15" s="164" t="s">
        <v>848</v>
      </c>
      <c r="N15" s="139"/>
    </row>
    <row r="16" spans="1:14" s="286" customFormat="1" x14ac:dyDescent="0.25">
      <c r="A16" s="79">
        <v>2</v>
      </c>
      <c r="B16" s="84" t="s">
        <v>849</v>
      </c>
      <c r="C16" s="138" t="s">
        <v>730</v>
      </c>
      <c r="D16" s="306">
        <v>87126878.819999993</v>
      </c>
      <c r="E16" s="307">
        <v>87126878.819999993</v>
      </c>
      <c r="F16" s="307">
        <v>0</v>
      </c>
      <c r="G16" s="307">
        <v>0</v>
      </c>
      <c r="H16" s="307">
        <v>0</v>
      </c>
      <c r="I16" s="307">
        <v>0</v>
      </c>
      <c r="J16" s="307">
        <v>0</v>
      </c>
      <c r="K16" s="307">
        <v>0</v>
      </c>
      <c r="L16" s="307">
        <v>0</v>
      </c>
      <c r="M16" s="164" t="s">
        <v>848</v>
      </c>
      <c r="N16" s="139"/>
    </row>
    <row r="17" spans="1:14" s="286" customFormat="1" x14ac:dyDescent="0.25">
      <c r="A17" s="79">
        <v>3</v>
      </c>
      <c r="B17" s="84" t="s">
        <v>919</v>
      </c>
      <c r="C17" s="138" t="s">
        <v>904</v>
      </c>
      <c r="D17" s="306">
        <v>126268</v>
      </c>
      <c r="E17" s="307">
        <v>126268</v>
      </c>
      <c r="F17" s="307">
        <v>0</v>
      </c>
      <c r="G17" s="307">
        <v>0</v>
      </c>
      <c r="H17" s="307">
        <v>0</v>
      </c>
      <c r="I17" s="307">
        <v>0</v>
      </c>
      <c r="J17" s="307">
        <v>0</v>
      </c>
      <c r="K17" s="307">
        <v>0</v>
      </c>
      <c r="L17" s="307">
        <v>0</v>
      </c>
      <c r="M17" s="164" t="s">
        <v>848</v>
      </c>
      <c r="N17" s="139"/>
    </row>
    <row r="18" spans="1:14" x14ac:dyDescent="0.25">
      <c r="A18" s="95">
        <v>4</v>
      </c>
      <c r="B18" s="87" t="s">
        <v>920</v>
      </c>
      <c r="C18" s="96" t="s">
        <v>905</v>
      </c>
      <c r="D18" s="308">
        <v>126268</v>
      </c>
      <c r="E18" s="309">
        <v>126268</v>
      </c>
      <c r="F18" s="309">
        <v>0</v>
      </c>
      <c r="G18" s="309">
        <v>0</v>
      </c>
      <c r="H18" s="309">
        <v>0</v>
      </c>
      <c r="I18" s="309">
        <v>0</v>
      </c>
      <c r="J18" s="309">
        <v>0</v>
      </c>
      <c r="K18" s="309">
        <v>0</v>
      </c>
      <c r="L18" s="309">
        <v>0</v>
      </c>
      <c r="M18" s="97"/>
      <c r="N18" s="94"/>
    </row>
    <row r="19" spans="1:14" s="286" customFormat="1" x14ac:dyDescent="0.25">
      <c r="A19" s="79">
        <v>5</v>
      </c>
      <c r="B19" s="84" t="s">
        <v>850</v>
      </c>
      <c r="C19" s="138" t="s">
        <v>731</v>
      </c>
      <c r="D19" s="306">
        <v>56996141.649999999</v>
      </c>
      <c r="E19" s="307">
        <v>56996141.649999999</v>
      </c>
      <c r="F19" s="307">
        <v>0</v>
      </c>
      <c r="G19" s="307">
        <v>0</v>
      </c>
      <c r="H19" s="307">
        <v>0</v>
      </c>
      <c r="I19" s="307">
        <v>0</v>
      </c>
      <c r="J19" s="307">
        <v>0</v>
      </c>
      <c r="K19" s="307">
        <v>0</v>
      </c>
      <c r="L19" s="307">
        <v>0</v>
      </c>
      <c r="M19" s="164" t="s">
        <v>848</v>
      </c>
      <c r="N19" s="139"/>
    </row>
    <row r="20" spans="1:14" x14ac:dyDescent="0.25">
      <c r="A20" s="95">
        <v>6</v>
      </c>
      <c r="B20" s="87" t="s">
        <v>851</v>
      </c>
      <c r="C20" s="96" t="s">
        <v>732</v>
      </c>
      <c r="D20" s="308">
        <v>27941227.010000002</v>
      </c>
      <c r="E20" s="309">
        <v>27941227.010000002</v>
      </c>
      <c r="F20" s="309">
        <v>0</v>
      </c>
      <c r="G20" s="309">
        <v>0</v>
      </c>
      <c r="H20" s="309">
        <v>0</v>
      </c>
      <c r="I20" s="309">
        <v>0</v>
      </c>
      <c r="J20" s="309">
        <v>0</v>
      </c>
      <c r="K20" s="309">
        <v>0</v>
      </c>
      <c r="L20" s="309">
        <v>0</v>
      </c>
      <c r="M20" s="97"/>
      <c r="N20" s="94"/>
    </row>
    <row r="21" spans="1:14" x14ac:dyDescent="0.25">
      <c r="A21" s="95">
        <v>7</v>
      </c>
      <c r="B21" s="87" t="s">
        <v>869</v>
      </c>
      <c r="C21" s="96" t="s">
        <v>733</v>
      </c>
      <c r="D21" s="308">
        <v>23260859.280000001</v>
      </c>
      <c r="E21" s="309">
        <v>23260859.280000001</v>
      </c>
      <c r="F21" s="309">
        <v>0</v>
      </c>
      <c r="G21" s="309">
        <v>0</v>
      </c>
      <c r="H21" s="309">
        <v>0</v>
      </c>
      <c r="I21" s="309">
        <v>0</v>
      </c>
      <c r="J21" s="309">
        <v>0</v>
      </c>
      <c r="K21" s="309">
        <v>0</v>
      </c>
      <c r="L21" s="309">
        <v>0</v>
      </c>
      <c r="M21" s="97"/>
      <c r="N21" s="94"/>
    </row>
    <row r="22" spans="1:14" x14ac:dyDescent="0.25">
      <c r="A22" s="95">
        <v>8</v>
      </c>
      <c r="B22" s="87" t="s">
        <v>852</v>
      </c>
      <c r="C22" s="96" t="s">
        <v>734</v>
      </c>
      <c r="D22" s="308">
        <v>5400169.5300000003</v>
      </c>
      <c r="E22" s="309">
        <v>5400169.5300000003</v>
      </c>
      <c r="F22" s="309">
        <v>0</v>
      </c>
      <c r="G22" s="309">
        <v>0</v>
      </c>
      <c r="H22" s="309">
        <v>0</v>
      </c>
      <c r="I22" s="309">
        <v>0</v>
      </c>
      <c r="J22" s="309">
        <v>0</v>
      </c>
      <c r="K22" s="309">
        <v>0</v>
      </c>
      <c r="L22" s="309">
        <v>0</v>
      </c>
      <c r="M22" s="97"/>
      <c r="N22" s="94"/>
    </row>
    <row r="23" spans="1:14" ht="38.25" x14ac:dyDescent="0.25">
      <c r="A23" s="95">
        <v>9</v>
      </c>
      <c r="B23" s="87" t="s">
        <v>853</v>
      </c>
      <c r="C23" s="96" t="s">
        <v>735</v>
      </c>
      <c r="D23" s="308">
        <v>393885.83</v>
      </c>
      <c r="E23" s="309">
        <v>393885.83</v>
      </c>
      <c r="F23" s="309">
        <v>0</v>
      </c>
      <c r="G23" s="309">
        <v>0</v>
      </c>
      <c r="H23" s="309">
        <v>0</v>
      </c>
      <c r="I23" s="309">
        <v>0</v>
      </c>
      <c r="J23" s="309">
        <v>0</v>
      </c>
      <c r="K23" s="309">
        <v>0</v>
      </c>
      <c r="L23" s="309">
        <v>0</v>
      </c>
      <c r="M23" s="97"/>
      <c r="N23" s="94"/>
    </row>
    <row r="24" spans="1:14" s="286" customFormat="1" ht="25.5" x14ac:dyDescent="0.25">
      <c r="A24" s="79">
        <v>10</v>
      </c>
      <c r="B24" s="84" t="s">
        <v>854</v>
      </c>
      <c r="C24" s="138" t="s">
        <v>747</v>
      </c>
      <c r="D24" s="306">
        <v>15745650</v>
      </c>
      <c r="E24" s="307">
        <v>15745650</v>
      </c>
      <c r="F24" s="307">
        <v>0</v>
      </c>
      <c r="G24" s="307">
        <v>0</v>
      </c>
      <c r="H24" s="307">
        <v>0</v>
      </c>
      <c r="I24" s="307">
        <v>0</v>
      </c>
      <c r="J24" s="307">
        <v>0</v>
      </c>
      <c r="K24" s="307">
        <v>0</v>
      </c>
      <c r="L24" s="307">
        <v>0</v>
      </c>
      <c r="M24" s="164" t="s">
        <v>848</v>
      </c>
      <c r="N24" s="139"/>
    </row>
    <row r="25" spans="1:14" s="286" customFormat="1" x14ac:dyDescent="0.25">
      <c r="A25" s="79">
        <v>11</v>
      </c>
      <c r="B25" s="84" t="s">
        <v>855</v>
      </c>
      <c r="C25" s="138" t="s">
        <v>748</v>
      </c>
      <c r="D25" s="306">
        <v>15745650</v>
      </c>
      <c r="E25" s="307">
        <v>15745650</v>
      </c>
      <c r="F25" s="307">
        <v>0</v>
      </c>
      <c r="G25" s="307">
        <v>0</v>
      </c>
      <c r="H25" s="307">
        <v>0</v>
      </c>
      <c r="I25" s="307">
        <v>0</v>
      </c>
      <c r="J25" s="307">
        <v>0</v>
      </c>
      <c r="K25" s="307">
        <v>0</v>
      </c>
      <c r="L25" s="307">
        <v>0</v>
      </c>
      <c r="M25" s="164" t="s">
        <v>848</v>
      </c>
      <c r="N25" s="139"/>
    </row>
    <row r="26" spans="1:14" x14ac:dyDescent="0.25">
      <c r="A26" s="95">
        <v>12</v>
      </c>
      <c r="B26" s="87" t="s">
        <v>856</v>
      </c>
      <c r="C26" s="96" t="s">
        <v>755</v>
      </c>
      <c r="D26" s="308">
        <v>15745650</v>
      </c>
      <c r="E26" s="309">
        <v>15745650</v>
      </c>
      <c r="F26" s="309">
        <v>0</v>
      </c>
      <c r="G26" s="309">
        <v>0</v>
      </c>
      <c r="H26" s="309">
        <v>0</v>
      </c>
      <c r="I26" s="309">
        <v>0</v>
      </c>
      <c r="J26" s="309">
        <v>0</v>
      </c>
      <c r="K26" s="309">
        <v>0</v>
      </c>
      <c r="L26" s="309">
        <v>0</v>
      </c>
      <c r="M26" s="97"/>
      <c r="N26" s="94"/>
    </row>
    <row r="27" spans="1:14" s="286" customFormat="1" ht="25.5" x14ac:dyDescent="0.25">
      <c r="A27" s="79">
        <v>13</v>
      </c>
      <c r="B27" s="84" t="s">
        <v>857</v>
      </c>
      <c r="C27" s="138" t="s">
        <v>757</v>
      </c>
      <c r="D27" s="306">
        <v>14258819.17</v>
      </c>
      <c r="E27" s="307">
        <v>14258819.17</v>
      </c>
      <c r="F27" s="307">
        <v>0</v>
      </c>
      <c r="G27" s="307">
        <v>0</v>
      </c>
      <c r="H27" s="307">
        <v>0</v>
      </c>
      <c r="I27" s="307">
        <v>0</v>
      </c>
      <c r="J27" s="307">
        <v>0</v>
      </c>
      <c r="K27" s="307">
        <v>0</v>
      </c>
      <c r="L27" s="307">
        <v>0</v>
      </c>
      <c r="M27" s="164" t="s">
        <v>848</v>
      </c>
      <c r="N27" s="139"/>
    </row>
    <row r="28" spans="1:14" x14ac:dyDescent="0.25">
      <c r="A28" s="95">
        <v>14</v>
      </c>
      <c r="B28" s="87" t="s">
        <v>1298</v>
      </c>
      <c r="C28" s="96" t="s">
        <v>912</v>
      </c>
      <c r="D28" s="308">
        <v>1483200</v>
      </c>
      <c r="E28" s="309">
        <v>1483200</v>
      </c>
      <c r="F28" s="309">
        <v>0</v>
      </c>
      <c r="G28" s="309">
        <v>0</v>
      </c>
      <c r="H28" s="309">
        <v>0</v>
      </c>
      <c r="I28" s="309">
        <v>0</v>
      </c>
      <c r="J28" s="309">
        <v>0</v>
      </c>
      <c r="K28" s="309">
        <v>0</v>
      </c>
      <c r="L28" s="309">
        <v>0</v>
      </c>
      <c r="M28" s="97"/>
      <c r="N28" s="94"/>
    </row>
    <row r="29" spans="1:14" s="286" customFormat="1" ht="25.5" x14ac:dyDescent="0.25">
      <c r="A29" s="79">
        <v>15</v>
      </c>
      <c r="B29" s="84" t="s">
        <v>858</v>
      </c>
      <c r="C29" s="138" t="s">
        <v>759</v>
      </c>
      <c r="D29" s="306">
        <v>3735050.17</v>
      </c>
      <c r="E29" s="307">
        <v>3735050.17</v>
      </c>
      <c r="F29" s="307">
        <v>0</v>
      </c>
      <c r="G29" s="307">
        <v>0</v>
      </c>
      <c r="H29" s="307">
        <v>0</v>
      </c>
      <c r="I29" s="307">
        <v>0</v>
      </c>
      <c r="J29" s="307">
        <v>0</v>
      </c>
      <c r="K29" s="307">
        <v>0</v>
      </c>
      <c r="L29" s="307">
        <v>0</v>
      </c>
      <c r="M29" s="164" t="s">
        <v>848</v>
      </c>
      <c r="N29" s="139"/>
    </row>
    <row r="30" spans="1:14" x14ac:dyDescent="0.25">
      <c r="A30" s="95">
        <v>16</v>
      </c>
      <c r="B30" s="87" t="s">
        <v>859</v>
      </c>
      <c r="C30" s="96" t="s">
        <v>760</v>
      </c>
      <c r="D30" s="308">
        <v>902942.29</v>
      </c>
      <c r="E30" s="309">
        <v>902942.29</v>
      </c>
      <c r="F30" s="309">
        <v>0</v>
      </c>
      <c r="G30" s="309">
        <v>0</v>
      </c>
      <c r="H30" s="309">
        <v>0</v>
      </c>
      <c r="I30" s="309">
        <v>0</v>
      </c>
      <c r="J30" s="309">
        <v>0</v>
      </c>
      <c r="K30" s="309">
        <v>0</v>
      </c>
      <c r="L30" s="309">
        <v>0</v>
      </c>
      <c r="M30" s="97"/>
      <c r="N30" s="94"/>
    </row>
    <row r="31" spans="1:14" ht="25.5" x14ac:dyDescent="0.25">
      <c r="A31" s="95">
        <v>17</v>
      </c>
      <c r="B31" s="87" t="s">
        <v>860</v>
      </c>
      <c r="C31" s="96" t="s">
        <v>762</v>
      </c>
      <c r="D31" s="308">
        <v>2832107.88</v>
      </c>
      <c r="E31" s="309">
        <v>2832107.88</v>
      </c>
      <c r="F31" s="309">
        <v>0</v>
      </c>
      <c r="G31" s="309">
        <v>0</v>
      </c>
      <c r="H31" s="309">
        <v>0</v>
      </c>
      <c r="I31" s="309">
        <v>0</v>
      </c>
      <c r="J31" s="309">
        <v>0</v>
      </c>
      <c r="K31" s="309">
        <v>0</v>
      </c>
      <c r="L31" s="309">
        <v>0</v>
      </c>
      <c r="M31" s="97"/>
      <c r="N31" s="94"/>
    </row>
    <row r="32" spans="1:14" s="286" customFormat="1" ht="25.5" x14ac:dyDescent="0.25">
      <c r="A32" s="79">
        <v>18</v>
      </c>
      <c r="B32" s="84" t="s">
        <v>886</v>
      </c>
      <c r="C32" s="138" t="s">
        <v>766</v>
      </c>
      <c r="D32" s="306">
        <v>9040569</v>
      </c>
      <c r="E32" s="307">
        <v>9040569</v>
      </c>
      <c r="F32" s="307">
        <v>0</v>
      </c>
      <c r="G32" s="307">
        <v>0</v>
      </c>
      <c r="H32" s="307">
        <v>0</v>
      </c>
      <c r="I32" s="307">
        <v>0</v>
      </c>
      <c r="J32" s="307">
        <v>0</v>
      </c>
      <c r="K32" s="307">
        <v>0</v>
      </c>
      <c r="L32" s="307">
        <v>0</v>
      </c>
      <c r="M32" s="164" t="s">
        <v>848</v>
      </c>
      <c r="N32" s="139"/>
    </row>
    <row r="33" spans="1:14" ht="25.5" x14ac:dyDescent="0.25">
      <c r="A33" s="95">
        <v>19</v>
      </c>
      <c r="B33" s="87" t="s">
        <v>887</v>
      </c>
      <c r="C33" s="96" t="s">
        <v>766</v>
      </c>
      <c r="D33" s="308">
        <v>9040569</v>
      </c>
      <c r="E33" s="309">
        <v>9040569</v>
      </c>
      <c r="F33" s="309">
        <v>0</v>
      </c>
      <c r="G33" s="309">
        <v>0</v>
      </c>
      <c r="H33" s="309">
        <v>0</v>
      </c>
      <c r="I33" s="309">
        <v>0</v>
      </c>
      <c r="J33" s="309">
        <v>0</v>
      </c>
      <c r="K33" s="309">
        <v>0</v>
      </c>
      <c r="L33" s="309">
        <v>0</v>
      </c>
      <c r="M33" s="97"/>
      <c r="N33" s="94"/>
    </row>
    <row r="34" spans="1:14" s="286" customFormat="1" x14ac:dyDescent="0.25">
      <c r="A34" s="79">
        <v>20</v>
      </c>
      <c r="B34" s="84" t="s">
        <v>861</v>
      </c>
      <c r="C34" s="138" t="s">
        <v>781</v>
      </c>
      <c r="D34" s="306">
        <v>2290014.04</v>
      </c>
      <c r="E34" s="307">
        <v>2096145.41</v>
      </c>
      <c r="F34" s="307">
        <v>193868.63</v>
      </c>
      <c r="G34" s="307">
        <v>0</v>
      </c>
      <c r="H34" s="307">
        <v>0</v>
      </c>
      <c r="I34" s="307">
        <v>0</v>
      </c>
      <c r="J34" s="307">
        <v>0</v>
      </c>
      <c r="K34" s="307">
        <v>0</v>
      </c>
      <c r="L34" s="307">
        <v>0</v>
      </c>
      <c r="M34" s="164" t="s">
        <v>848</v>
      </c>
      <c r="N34" s="139"/>
    </row>
    <row r="35" spans="1:14" s="286" customFormat="1" x14ac:dyDescent="0.25">
      <c r="A35" s="79">
        <v>21</v>
      </c>
      <c r="B35" s="84" t="s">
        <v>862</v>
      </c>
      <c r="C35" s="138" t="s">
        <v>782</v>
      </c>
      <c r="D35" s="306">
        <v>2290014.04</v>
      </c>
      <c r="E35" s="307">
        <v>2096145.41</v>
      </c>
      <c r="F35" s="307">
        <v>193868.63</v>
      </c>
      <c r="G35" s="307">
        <v>0</v>
      </c>
      <c r="H35" s="307">
        <v>0</v>
      </c>
      <c r="I35" s="307">
        <v>0</v>
      </c>
      <c r="J35" s="307">
        <v>0</v>
      </c>
      <c r="K35" s="307">
        <v>0</v>
      </c>
      <c r="L35" s="307">
        <v>0</v>
      </c>
      <c r="M35" s="164" t="s">
        <v>848</v>
      </c>
      <c r="N35" s="139"/>
    </row>
    <row r="36" spans="1:14" s="286" customFormat="1" x14ac:dyDescent="0.25">
      <c r="A36" s="79">
        <v>22</v>
      </c>
      <c r="B36" s="84" t="s">
        <v>863</v>
      </c>
      <c r="C36" s="138" t="s">
        <v>783</v>
      </c>
      <c r="D36" s="306">
        <v>2290014.04</v>
      </c>
      <c r="E36" s="307">
        <v>2096145.41</v>
      </c>
      <c r="F36" s="307">
        <v>193868.63</v>
      </c>
      <c r="G36" s="307">
        <v>0</v>
      </c>
      <c r="H36" s="307">
        <v>0</v>
      </c>
      <c r="I36" s="307">
        <v>0</v>
      </c>
      <c r="J36" s="307">
        <v>0</v>
      </c>
      <c r="K36" s="307">
        <v>0</v>
      </c>
      <c r="L36" s="307">
        <v>0</v>
      </c>
      <c r="M36" s="164" t="s">
        <v>848</v>
      </c>
      <c r="N36" s="139"/>
    </row>
    <row r="37" spans="1:14" s="286" customFormat="1" x14ac:dyDescent="0.25">
      <c r="A37" s="79">
        <v>23</v>
      </c>
      <c r="B37" s="84" t="s">
        <v>864</v>
      </c>
      <c r="C37" s="138" t="s">
        <v>782</v>
      </c>
      <c r="D37" s="306">
        <v>2290014.04</v>
      </c>
      <c r="E37" s="307">
        <v>2096145.41</v>
      </c>
      <c r="F37" s="307">
        <v>193868.63</v>
      </c>
      <c r="G37" s="307">
        <v>0</v>
      </c>
      <c r="H37" s="307">
        <v>0</v>
      </c>
      <c r="I37" s="307">
        <v>0</v>
      </c>
      <c r="J37" s="307">
        <v>0</v>
      </c>
      <c r="K37" s="307">
        <v>0</v>
      </c>
      <c r="L37" s="307">
        <v>0</v>
      </c>
      <c r="M37" s="164" t="s">
        <v>848</v>
      </c>
      <c r="N37" s="139"/>
    </row>
    <row r="38" spans="1:14" ht="25.5" x14ac:dyDescent="0.25">
      <c r="A38" s="95">
        <v>24</v>
      </c>
      <c r="B38" s="87" t="s">
        <v>865</v>
      </c>
      <c r="C38" s="96" t="s">
        <v>784</v>
      </c>
      <c r="D38" s="308">
        <v>2290014.04</v>
      </c>
      <c r="E38" s="309">
        <v>2096145.41</v>
      </c>
      <c r="F38" s="309">
        <v>193868.63</v>
      </c>
      <c r="G38" s="309">
        <v>0</v>
      </c>
      <c r="H38" s="309">
        <v>0</v>
      </c>
      <c r="I38" s="309">
        <v>0</v>
      </c>
      <c r="J38" s="309">
        <v>0</v>
      </c>
      <c r="K38" s="309">
        <v>0</v>
      </c>
      <c r="L38" s="309">
        <v>0</v>
      </c>
      <c r="M38" s="97"/>
      <c r="N38" s="94"/>
    </row>
    <row r="39" spans="1:14" s="286" customFormat="1" x14ac:dyDescent="0.25">
      <c r="A39" s="79">
        <v>25</v>
      </c>
      <c r="B39" s="84" t="s">
        <v>817</v>
      </c>
      <c r="C39" s="138" t="s">
        <v>866</v>
      </c>
      <c r="D39" s="306">
        <v>89416892.859999999</v>
      </c>
      <c r="E39" s="307">
        <v>89223024.230000004</v>
      </c>
      <c r="F39" s="307">
        <v>193868.63</v>
      </c>
      <c r="G39" s="307">
        <v>0</v>
      </c>
      <c r="H39" s="307">
        <v>0</v>
      </c>
      <c r="I39" s="307">
        <v>0</v>
      </c>
      <c r="J39" s="307">
        <v>0</v>
      </c>
      <c r="K39" s="307">
        <v>0</v>
      </c>
      <c r="L39" s="307">
        <v>0</v>
      </c>
      <c r="M39" s="164"/>
      <c r="N39" s="139"/>
    </row>
    <row r="40" spans="1:14" s="286" customFormat="1" x14ac:dyDescent="0.25">
      <c r="A40" s="79">
        <v>26</v>
      </c>
      <c r="B40" s="84" t="s">
        <v>817</v>
      </c>
      <c r="C40" s="138" t="s">
        <v>867</v>
      </c>
      <c r="D40" s="306">
        <v>89416892.859999999</v>
      </c>
      <c r="E40" s="307">
        <v>89223024.230000004</v>
      </c>
      <c r="F40" s="307">
        <v>193868.63</v>
      </c>
      <c r="G40" s="307">
        <v>0</v>
      </c>
      <c r="H40" s="307">
        <v>0</v>
      </c>
      <c r="I40" s="307">
        <v>0</v>
      </c>
      <c r="J40" s="307">
        <v>0</v>
      </c>
      <c r="K40" s="307">
        <v>0</v>
      </c>
      <c r="L40" s="307">
        <v>0</v>
      </c>
      <c r="M40" s="164"/>
      <c r="N40" s="139"/>
    </row>
    <row r="41" spans="1:14" x14ac:dyDescent="0.25">
      <c r="C41" s="98"/>
    </row>
    <row r="42" spans="1:14" ht="26.45" customHeight="1" x14ac:dyDescent="0.25">
      <c r="A42" s="256" t="s">
        <v>835</v>
      </c>
      <c r="B42" s="260" t="s">
        <v>836</v>
      </c>
      <c r="C42" s="255" t="s">
        <v>709</v>
      </c>
      <c r="D42" s="255" t="s">
        <v>837</v>
      </c>
      <c r="E42" s="257" t="s">
        <v>838</v>
      </c>
      <c r="F42" s="258"/>
      <c r="G42" s="259"/>
      <c r="H42" s="255" t="s">
        <v>839</v>
      </c>
      <c r="I42" s="257" t="s">
        <v>840</v>
      </c>
      <c r="J42" s="258"/>
      <c r="K42" s="259"/>
      <c r="L42" s="255" t="s">
        <v>841</v>
      </c>
      <c r="M42" s="256" t="s">
        <v>842</v>
      </c>
      <c r="N42" s="94"/>
    </row>
    <row r="43" spans="1:14" ht="42" customHeight="1" x14ac:dyDescent="0.25">
      <c r="A43" s="256"/>
      <c r="B43" s="261"/>
      <c r="C43" s="255"/>
      <c r="D43" s="256"/>
      <c r="E43" s="163" t="s">
        <v>843</v>
      </c>
      <c r="F43" s="163" t="s">
        <v>844</v>
      </c>
      <c r="G43" s="163" t="s">
        <v>845</v>
      </c>
      <c r="H43" s="256"/>
      <c r="I43" s="163" t="s">
        <v>843</v>
      </c>
      <c r="J43" s="163" t="s">
        <v>844</v>
      </c>
      <c r="K43" s="163" t="s">
        <v>845</v>
      </c>
      <c r="L43" s="255"/>
      <c r="M43" s="256"/>
      <c r="N43" s="94"/>
    </row>
    <row r="44" spans="1:14" x14ac:dyDescent="0.25">
      <c r="A44" s="95" t="s">
        <v>846</v>
      </c>
      <c r="B44" s="162">
        <v>1</v>
      </c>
      <c r="C44" s="162">
        <v>2</v>
      </c>
      <c r="D44" s="162">
        <v>3</v>
      </c>
      <c r="E44" s="162">
        <v>4</v>
      </c>
      <c r="F44" s="162">
        <v>5</v>
      </c>
      <c r="G44" s="162">
        <v>6</v>
      </c>
      <c r="H44" s="162">
        <v>7</v>
      </c>
      <c r="I44" s="162">
        <v>8</v>
      </c>
      <c r="J44" s="162">
        <v>9</v>
      </c>
      <c r="K44" s="162">
        <v>10</v>
      </c>
      <c r="L44" s="162">
        <v>11</v>
      </c>
      <c r="M44" s="162">
        <v>12</v>
      </c>
      <c r="N44" s="94"/>
    </row>
    <row r="45" spans="1:14" x14ac:dyDescent="0.25">
      <c r="A45" s="256" t="s">
        <v>868</v>
      </c>
      <c r="B45" s="256"/>
      <c r="C45" s="256"/>
      <c r="D45" s="256"/>
      <c r="E45" s="256"/>
      <c r="F45" s="256"/>
      <c r="G45" s="256"/>
      <c r="H45" s="256"/>
      <c r="I45" s="256"/>
      <c r="J45" s="256"/>
      <c r="K45" s="256"/>
      <c r="L45" s="256"/>
      <c r="M45" s="256"/>
      <c r="N45" s="94"/>
    </row>
    <row r="46" spans="1:14" s="286" customFormat="1" x14ac:dyDescent="0.25">
      <c r="A46" s="79">
        <v>1</v>
      </c>
      <c r="B46" s="84" t="s">
        <v>817</v>
      </c>
      <c r="C46" s="138" t="s">
        <v>728</v>
      </c>
      <c r="D46" s="310">
        <v>8561430.6799999997</v>
      </c>
      <c r="E46" s="307">
        <v>8561430.6799999997</v>
      </c>
      <c r="F46" s="307">
        <v>0</v>
      </c>
      <c r="G46" s="307">
        <v>0</v>
      </c>
      <c r="H46" s="307">
        <v>0</v>
      </c>
      <c r="I46" s="307">
        <v>0</v>
      </c>
      <c r="J46" s="307">
        <v>0</v>
      </c>
      <c r="K46" s="307">
        <v>0</v>
      </c>
      <c r="L46" s="307">
        <v>0</v>
      </c>
      <c r="M46" s="164" t="s">
        <v>848</v>
      </c>
      <c r="N46" s="139"/>
    </row>
    <row r="47" spans="1:14" s="286" customFormat="1" x14ac:dyDescent="0.25">
      <c r="A47" s="79">
        <v>2</v>
      </c>
      <c r="B47" s="84" t="s">
        <v>849</v>
      </c>
      <c r="C47" s="138" t="s">
        <v>730</v>
      </c>
      <c r="D47" s="310">
        <v>8561430.6799999997</v>
      </c>
      <c r="E47" s="307">
        <v>8561430.6799999997</v>
      </c>
      <c r="F47" s="307">
        <v>0</v>
      </c>
      <c r="G47" s="307">
        <v>0</v>
      </c>
      <c r="H47" s="307">
        <v>0</v>
      </c>
      <c r="I47" s="307">
        <v>0</v>
      </c>
      <c r="J47" s="307">
        <v>0</v>
      </c>
      <c r="K47" s="307">
        <v>0</v>
      </c>
      <c r="L47" s="307">
        <v>0</v>
      </c>
      <c r="M47" s="164" t="s">
        <v>848</v>
      </c>
      <c r="N47" s="139"/>
    </row>
    <row r="48" spans="1:14" s="286" customFormat="1" x14ac:dyDescent="0.25">
      <c r="A48" s="79">
        <v>3</v>
      </c>
      <c r="B48" s="84" t="s">
        <v>850</v>
      </c>
      <c r="C48" s="138" t="s">
        <v>731</v>
      </c>
      <c r="D48" s="310">
        <v>403528</v>
      </c>
      <c r="E48" s="307">
        <v>403528</v>
      </c>
      <c r="F48" s="307">
        <v>0</v>
      </c>
      <c r="G48" s="307">
        <v>0</v>
      </c>
      <c r="H48" s="307">
        <v>0</v>
      </c>
      <c r="I48" s="307">
        <v>0</v>
      </c>
      <c r="J48" s="307">
        <v>0</v>
      </c>
      <c r="K48" s="307">
        <v>0</v>
      </c>
      <c r="L48" s="307">
        <v>0</v>
      </c>
      <c r="M48" s="164" t="s">
        <v>848</v>
      </c>
      <c r="N48" s="139"/>
    </row>
    <row r="49" spans="1:14" x14ac:dyDescent="0.25">
      <c r="A49" s="95">
        <v>4</v>
      </c>
      <c r="B49" s="87" t="s">
        <v>851</v>
      </c>
      <c r="C49" s="96" t="s">
        <v>732</v>
      </c>
      <c r="D49" s="311">
        <v>403528</v>
      </c>
      <c r="E49" s="309">
        <v>403528</v>
      </c>
      <c r="F49" s="309">
        <v>0</v>
      </c>
      <c r="G49" s="309">
        <v>0</v>
      </c>
      <c r="H49" s="309">
        <v>0</v>
      </c>
      <c r="I49" s="309">
        <v>0</v>
      </c>
      <c r="J49" s="309">
        <v>0</v>
      </c>
      <c r="K49" s="309">
        <v>0</v>
      </c>
      <c r="L49" s="309">
        <v>0</v>
      </c>
      <c r="M49" s="97"/>
      <c r="N49" s="94"/>
    </row>
    <row r="50" spans="1:14" s="286" customFormat="1" x14ac:dyDescent="0.25">
      <c r="A50" s="79">
        <v>5</v>
      </c>
      <c r="B50" s="84" t="s">
        <v>1299</v>
      </c>
      <c r="C50" s="138" t="s">
        <v>736</v>
      </c>
      <c r="D50" s="310">
        <v>3866000</v>
      </c>
      <c r="E50" s="307">
        <v>3866000</v>
      </c>
      <c r="F50" s="307">
        <v>0</v>
      </c>
      <c r="G50" s="307">
        <v>0</v>
      </c>
      <c r="H50" s="307">
        <v>0</v>
      </c>
      <c r="I50" s="307">
        <v>0</v>
      </c>
      <c r="J50" s="307">
        <v>0</v>
      </c>
      <c r="K50" s="307">
        <v>0</v>
      </c>
      <c r="L50" s="307">
        <v>0</v>
      </c>
      <c r="M50" s="164" t="s">
        <v>848</v>
      </c>
      <c r="N50" s="139"/>
    </row>
    <row r="51" spans="1:14" s="286" customFormat="1" x14ac:dyDescent="0.25">
      <c r="A51" s="79">
        <v>6</v>
      </c>
      <c r="B51" s="84" t="s">
        <v>1300</v>
      </c>
      <c r="C51" s="138" t="s">
        <v>737</v>
      </c>
      <c r="D51" s="310">
        <v>3866000</v>
      </c>
      <c r="E51" s="307">
        <v>3866000</v>
      </c>
      <c r="F51" s="307">
        <v>0</v>
      </c>
      <c r="G51" s="307">
        <v>0</v>
      </c>
      <c r="H51" s="307">
        <v>0</v>
      </c>
      <c r="I51" s="307">
        <v>0</v>
      </c>
      <c r="J51" s="307">
        <v>0</v>
      </c>
      <c r="K51" s="307">
        <v>0</v>
      </c>
      <c r="L51" s="307">
        <v>0</v>
      </c>
      <c r="M51" s="164" t="s">
        <v>848</v>
      </c>
      <c r="N51" s="139"/>
    </row>
    <row r="52" spans="1:14" s="286" customFormat="1" ht="25.5" x14ac:dyDescent="0.25">
      <c r="A52" s="79">
        <v>7</v>
      </c>
      <c r="B52" s="84" t="s">
        <v>1301</v>
      </c>
      <c r="C52" s="138" t="s">
        <v>740</v>
      </c>
      <c r="D52" s="310">
        <v>3866000</v>
      </c>
      <c r="E52" s="307">
        <v>3866000</v>
      </c>
      <c r="F52" s="307">
        <v>0</v>
      </c>
      <c r="G52" s="307">
        <v>0</v>
      </c>
      <c r="H52" s="307">
        <v>0</v>
      </c>
      <c r="I52" s="307">
        <v>0</v>
      </c>
      <c r="J52" s="307">
        <v>0</v>
      </c>
      <c r="K52" s="307">
        <v>0</v>
      </c>
      <c r="L52" s="307">
        <v>0</v>
      </c>
      <c r="M52" s="164" t="s">
        <v>848</v>
      </c>
      <c r="N52" s="139"/>
    </row>
    <row r="53" spans="1:14" ht="25.5" x14ac:dyDescent="0.25">
      <c r="A53" s="95">
        <v>8</v>
      </c>
      <c r="B53" s="87" t="s">
        <v>1302</v>
      </c>
      <c r="C53" s="96" t="s">
        <v>1280</v>
      </c>
      <c r="D53" s="311">
        <v>3866000</v>
      </c>
      <c r="E53" s="309">
        <v>3866000</v>
      </c>
      <c r="F53" s="309">
        <v>0</v>
      </c>
      <c r="G53" s="309">
        <v>0</v>
      </c>
      <c r="H53" s="309">
        <v>0</v>
      </c>
      <c r="I53" s="309">
        <v>0</v>
      </c>
      <c r="J53" s="309">
        <v>0</v>
      </c>
      <c r="K53" s="309">
        <v>0</v>
      </c>
      <c r="L53" s="309">
        <v>0</v>
      </c>
      <c r="M53" s="97"/>
      <c r="N53" s="94"/>
    </row>
    <row r="54" spans="1:14" s="286" customFormat="1" ht="25.5" x14ac:dyDescent="0.25">
      <c r="A54" s="79">
        <v>9</v>
      </c>
      <c r="B54" s="84" t="s">
        <v>857</v>
      </c>
      <c r="C54" s="138" t="s">
        <v>757</v>
      </c>
      <c r="D54" s="310">
        <v>4291902.68</v>
      </c>
      <c r="E54" s="307">
        <v>4291902.68</v>
      </c>
      <c r="F54" s="307">
        <v>0</v>
      </c>
      <c r="G54" s="307">
        <v>0</v>
      </c>
      <c r="H54" s="307">
        <v>0</v>
      </c>
      <c r="I54" s="307">
        <v>0</v>
      </c>
      <c r="J54" s="307">
        <v>0</v>
      </c>
      <c r="K54" s="307">
        <v>0</v>
      </c>
      <c r="L54" s="307">
        <v>0</v>
      </c>
      <c r="M54" s="164" t="s">
        <v>848</v>
      </c>
      <c r="N54" s="139"/>
    </row>
    <row r="55" spans="1:14" s="286" customFormat="1" ht="25.5" x14ac:dyDescent="0.25">
      <c r="A55" s="79">
        <v>10</v>
      </c>
      <c r="B55" s="84" t="s">
        <v>858</v>
      </c>
      <c r="C55" s="138" t="s">
        <v>759</v>
      </c>
      <c r="D55" s="310">
        <v>2880702.68</v>
      </c>
      <c r="E55" s="307">
        <v>2880702.68</v>
      </c>
      <c r="F55" s="307">
        <v>0</v>
      </c>
      <c r="G55" s="307">
        <v>0</v>
      </c>
      <c r="H55" s="307">
        <v>0</v>
      </c>
      <c r="I55" s="307">
        <v>0</v>
      </c>
      <c r="J55" s="307">
        <v>0</v>
      </c>
      <c r="K55" s="307">
        <v>0</v>
      </c>
      <c r="L55" s="307">
        <v>0</v>
      </c>
      <c r="M55" s="164" t="s">
        <v>848</v>
      </c>
      <c r="N55" s="139"/>
    </row>
    <row r="56" spans="1:14" x14ac:dyDescent="0.25">
      <c r="A56" s="95">
        <v>11</v>
      </c>
      <c r="B56" s="87" t="s">
        <v>859</v>
      </c>
      <c r="C56" s="96" t="s">
        <v>760</v>
      </c>
      <c r="D56" s="311">
        <v>2880702.68</v>
      </c>
      <c r="E56" s="309">
        <v>2880702.68</v>
      </c>
      <c r="F56" s="309">
        <v>0</v>
      </c>
      <c r="G56" s="309">
        <v>0</v>
      </c>
      <c r="H56" s="309">
        <v>0</v>
      </c>
      <c r="I56" s="309">
        <v>0</v>
      </c>
      <c r="J56" s="309">
        <v>0</v>
      </c>
      <c r="K56" s="309">
        <v>0</v>
      </c>
      <c r="L56" s="309">
        <v>0</v>
      </c>
      <c r="M56" s="97"/>
      <c r="N56" s="94"/>
    </row>
    <row r="57" spans="1:14" s="286" customFormat="1" ht="25.5" x14ac:dyDescent="0.25">
      <c r="A57" s="79">
        <v>12</v>
      </c>
      <c r="B57" s="84" t="s">
        <v>886</v>
      </c>
      <c r="C57" s="138" t="s">
        <v>766</v>
      </c>
      <c r="D57" s="310">
        <v>1411200</v>
      </c>
      <c r="E57" s="307">
        <v>1411200</v>
      </c>
      <c r="F57" s="307">
        <v>0</v>
      </c>
      <c r="G57" s="307">
        <v>0</v>
      </c>
      <c r="H57" s="307">
        <v>0</v>
      </c>
      <c r="I57" s="307">
        <v>0</v>
      </c>
      <c r="J57" s="307">
        <v>0</v>
      </c>
      <c r="K57" s="307">
        <v>0</v>
      </c>
      <c r="L57" s="307">
        <v>0</v>
      </c>
      <c r="M57" s="164" t="s">
        <v>848</v>
      </c>
      <c r="N57" s="139"/>
    </row>
    <row r="58" spans="1:14" ht="25.5" x14ac:dyDescent="0.25">
      <c r="A58" s="95">
        <v>13</v>
      </c>
      <c r="B58" s="87" t="s">
        <v>887</v>
      </c>
      <c r="C58" s="96" t="s">
        <v>766</v>
      </c>
      <c r="D58" s="311">
        <v>1411200</v>
      </c>
      <c r="E58" s="309">
        <v>1411200</v>
      </c>
      <c r="F58" s="309">
        <v>0</v>
      </c>
      <c r="G58" s="309">
        <v>0</v>
      </c>
      <c r="H58" s="309">
        <v>0</v>
      </c>
      <c r="I58" s="309">
        <v>0</v>
      </c>
      <c r="J58" s="309">
        <v>0</v>
      </c>
      <c r="K58" s="309">
        <v>0</v>
      </c>
      <c r="L58" s="309">
        <v>0</v>
      </c>
      <c r="M58" s="97"/>
      <c r="N58" s="94"/>
    </row>
    <row r="59" spans="1:14" s="286" customFormat="1" x14ac:dyDescent="0.25">
      <c r="A59" s="79">
        <v>14</v>
      </c>
      <c r="B59" s="84" t="s">
        <v>817</v>
      </c>
      <c r="C59" s="138" t="s">
        <v>866</v>
      </c>
      <c r="D59" s="310">
        <v>8561430.6799999997</v>
      </c>
      <c r="E59" s="307">
        <v>8561430.6799999997</v>
      </c>
      <c r="F59" s="307">
        <v>0</v>
      </c>
      <c r="G59" s="307">
        <v>0</v>
      </c>
      <c r="H59" s="307">
        <v>0</v>
      </c>
      <c r="I59" s="307">
        <v>0</v>
      </c>
      <c r="J59" s="307">
        <v>0</v>
      </c>
      <c r="K59" s="307">
        <v>0</v>
      </c>
      <c r="L59" s="307">
        <v>0</v>
      </c>
      <c r="M59" s="164"/>
      <c r="N59" s="139"/>
    </row>
    <row r="60" spans="1:14" s="286" customFormat="1" x14ac:dyDescent="0.25">
      <c r="A60" s="79">
        <v>15</v>
      </c>
      <c r="B60" s="84" t="s">
        <v>817</v>
      </c>
      <c r="C60" s="138" t="s">
        <v>867</v>
      </c>
      <c r="D60" s="310">
        <v>8561430.6799999997</v>
      </c>
      <c r="E60" s="307">
        <v>8561430.6799999997</v>
      </c>
      <c r="F60" s="307">
        <v>0</v>
      </c>
      <c r="G60" s="307">
        <v>0</v>
      </c>
      <c r="H60" s="307">
        <v>0</v>
      </c>
      <c r="I60" s="307">
        <v>0</v>
      </c>
      <c r="J60" s="307">
        <v>0</v>
      </c>
      <c r="K60" s="307">
        <v>0</v>
      </c>
      <c r="L60" s="307">
        <v>0</v>
      </c>
      <c r="M60" s="164"/>
      <c r="N60" s="139"/>
    </row>
    <row r="61" spans="1:14" x14ac:dyDescent="0.25">
      <c r="C61" s="98"/>
    </row>
    <row r="62" spans="1:14" x14ac:dyDescent="0.25">
      <c r="C62" s="98"/>
    </row>
    <row r="63" spans="1:14" x14ac:dyDescent="0.25">
      <c r="C63" s="312"/>
    </row>
    <row r="64" spans="1:14" x14ac:dyDescent="0.25">
      <c r="B64" s="77" t="s">
        <v>870</v>
      </c>
      <c r="E64" s="229" t="s">
        <v>819</v>
      </c>
      <c r="F64" s="229"/>
      <c r="G64" s="229"/>
      <c r="H64" s="229"/>
    </row>
    <row r="66" spans="2:8" x14ac:dyDescent="0.25">
      <c r="B66" s="77" t="s">
        <v>921</v>
      </c>
      <c r="D66" s="220" t="s">
        <v>922</v>
      </c>
      <c r="E66" s="220"/>
      <c r="F66" s="220"/>
      <c r="G66" s="220"/>
      <c r="H66" s="220"/>
    </row>
    <row r="70" spans="2:8" ht="15" customHeight="1" x14ac:dyDescent="0.25"/>
  </sheetData>
  <mergeCells count="31">
    <mergeCell ref="A45:M45"/>
    <mergeCell ref="E64:H64"/>
    <mergeCell ref="D66:H66"/>
    <mergeCell ref="A42:A43"/>
    <mergeCell ref="B42:B43"/>
    <mergeCell ref="C42:C43"/>
    <mergeCell ref="D42:D43"/>
    <mergeCell ref="E42:G42"/>
    <mergeCell ref="H42:H43"/>
    <mergeCell ref="I42:K42"/>
    <mergeCell ref="L42:L43"/>
    <mergeCell ref="M42:M43"/>
    <mergeCell ref="A11:A12"/>
    <mergeCell ref="B11:B12"/>
    <mergeCell ref="C11:C12"/>
    <mergeCell ref="D11:D12"/>
    <mergeCell ref="E11:G11"/>
    <mergeCell ref="A6:B6"/>
    <mergeCell ref="C6:L6"/>
    <mergeCell ref="C7:L7"/>
    <mergeCell ref="C8:L8"/>
    <mergeCell ref="C9:L9"/>
    <mergeCell ref="E1:M1"/>
    <mergeCell ref="C2:L2"/>
    <mergeCell ref="C3:L3"/>
    <mergeCell ref="C5:L5"/>
    <mergeCell ref="H11:H12"/>
    <mergeCell ref="I11:K11"/>
    <mergeCell ref="L11:L12"/>
    <mergeCell ref="M11:M12"/>
    <mergeCell ref="A14:M14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10" t="s">
        <v>44</v>
      </c>
      <c r="B5" s="210"/>
      <c r="C5" s="210"/>
      <c r="D5" s="210"/>
    </row>
    <row r="7" spans="1:4" ht="25.5" x14ac:dyDescent="0.25">
      <c r="A7" s="50" t="s">
        <v>24</v>
      </c>
      <c r="B7" s="50" t="s">
        <v>47</v>
      </c>
      <c r="C7" s="50" t="s">
        <v>45</v>
      </c>
      <c r="D7" s="50" t="s">
        <v>46</v>
      </c>
    </row>
    <row r="8" spans="1:4" x14ac:dyDescent="0.25">
      <c r="A8" s="47">
        <v>1</v>
      </c>
      <c r="B8" s="47"/>
      <c r="C8" s="47"/>
      <c r="D8" s="47"/>
    </row>
    <row r="9" spans="1:4" x14ac:dyDescent="0.25">
      <c r="A9" s="47">
        <f>+A8+1</f>
        <v>2</v>
      </c>
      <c r="B9" s="48"/>
      <c r="C9" s="48"/>
      <c r="D9" s="49"/>
    </row>
    <row r="10" spans="1:4" x14ac:dyDescent="0.25">
      <c r="A10" s="47">
        <f t="shared" ref="A10:A17" si="0">+A9+1</f>
        <v>3</v>
      </c>
      <c r="B10" s="48"/>
      <c r="C10" s="48"/>
      <c r="D10" s="49"/>
    </row>
    <row r="11" spans="1:4" x14ac:dyDescent="0.25">
      <c r="A11" s="47">
        <f t="shared" si="0"/>
        <v>4</v>
      </c>
      <c r="B11" s="48"/>
      <c r="C11" s="48"/>
      <c r="D11" s="49"/>
    </row>
    <row r="12" spans="1:4" x14ac:dyDescent="0.25">
      <c r="A12" s="47">
        <f t="shared" si="0"/>
        <v>5</v>
      </c>
      <c r="B12" s="48"/>
      <c r="C12" s="48"/>
      <c r="D12" s="49"/>
    </row>
    <row r="13" spans="1:4" x14ac:dyDescent="0.25">
      <c r="A13" s="47">
        <f t="shared" si="0"/>
        <v>6</v>
      </c>
      <c r="B13" s="48"/>
      <c r="C13" s="48"/>
      <c r="D13" s="49"/>
    </row>
    <row r="14" spans="1:4" x14ac:dyDescent="0.25">
      <c r="A14" s="47">
        <f t="shared" si="0"/>
        <v>7</v>
      </c>
      <c r="B14" s="48"/>
      <c r="C14" s="48"/>
      <c r="D14" s="49"/>
    </row>
    <row r="15" spans="1:4" x14ac:dyDescent="0.25">
      <c r="A15" s="47">
        <f t="shared" si="0"/>
        <v>8</v>
      </c>
      <c r="B15" s="48"/>
      <c r="C15" s="48"/>
      <c r="D15" s="49"/>
    </row>
    <row r="16" spans="1:4" x14ac:dyDescent="0.25">
      <c r="A16" s="47">
        <f t="shared" si="0"/>
        <v>9</v>
      </c>
      <c r="B16" s="48"/>
      <c r="C16" s="48"/>
      <c r="D16" s="49"/>
    </row>
    <row r="17" spans="1:4" x14ac:dyDescent="0.25">
      <c r="A17" s="47">
        <f t="shared" si="0"/>
        <v>10</v>
      </c>
      <c r="B17" s="48"/>
      <c r="C17" s="48"/>
      <c r="D17" s="49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6</vt:i4>
      </vt:variant>
    </vt:vector>
  </HeadingPairs>
  <TitlesOfParts>
    <vt:vector size="19" baseType="lpstr">
      <vt:lpstr>1-илова</vt:lpstr>
      <vt:lpstr>2-илова</vt:lpstr>
      <vt:lpstr>3-илова</vt:lpstr>
      <vt:lpstr>4-илова </vt:lpstr>
      <vt:lpstr>5-илова</vt:lpstr>
      <vt:lpstr>6-илова </vt:lpstr>
      <vt:lpstr>8-илова </vt:lpstr>
      <vt:lpstr>1-шакл (Баланс)</vt:lpstr>
      <vt:lpstr>2-шакл</vt:lpstr>
      <vt:lpstr>2-РЖ</vt:lpstr>
      <vt:lpstr>2-БММЖ</vt:lpstr>
      <vt:lpstr>ДтКТ маълумот</vt:lpstr>
      <vt:lpstr>ГТК</vt:lpstr>
      <vt:lpstr>'4-илова '!Заголовки_для_печати</vt:lpstr>
      <vt:lpstr>'5-илова'!Заголовки_для_печати</vt:lpstr>
      <vt:lpstr>'6-илова '!Заголовки_для_печати</vt:lpstr>
      <vt:lpstr>'2-илова'!Область_печати</vt:lpstr>
      <vt:lpstr>'5-илова'!Область_печати</vt:lpstr>
      <vt:lpstr>'6-илова 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Шерзод Ш. Умаров</cp:lastModifiedBy>
  <cp:lastPrinted>2022-10-15T05:47:08Z</cp:lastPrinted>
  <dcterms:created xsi:type="dcterms:W3CDTF">2020-01-15T07:42:43Z</dcterms:created>
  <dcterms:modified xsi:type="dcterms:W3CDTF">2026-10-20T09:43:27Z</dcterms:modified>
</cp:coreProperties>
</file>